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ontillot\Desktop\Updated tools for website\Blank tools\"/>
    </mc:Choice>
  </mc:AlternateContent>
  <xr:revisionPtr revIDLastSave="0" documentId="13_ncr:1_{6BC011BD-1F0E-4977-ABDE-19817AF5C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sks" sheetId="1" r:id="rId1"/>
    <sheet name="Significance of risks" sheetId="2" r:id="rId2"/>
    <sheet name="Significance for life cycle" sheetId="3" r:id="rId3"/>
    <sheet name="Where risks are addressed" sheetId="4" r:id="rId4"/>
    <sheet name="Notes and referenc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28" i="2"/>
  <c r="B28" i="2"/>
  <c r="C28" i="2"/>
  <c r="F28" i="2"/>
  <c r="L28" i="2"/>
  <c r="D9" i="4" l="1"/>
  <c r="D8" i="4"/>
  <c r="D7" i="4"/>
  <c r="D4" i="4"/>
  <c r="D3" i="4"/>
  <c r="C9" i="4"/>
  <c r="C4" i="4"/>
  <c r="C3" i="4"/>
  <c r="D13" i="3"/>
  <c r="D12" i="3"/>
  <c r="D11" i="3"/>
  <c r="D10" i="3"/>
  <c r="D9" i="3"/>
  <c r="D8" i="3"/>
  <c r="D7" i="3"/>
  <c r="D5" i="3"/>
  <c r="D4" i="3"/>
  <c r="D3" i="3"/>
  <c r="L55" i="2"/>
  <c r="L5" i="2"/>
  <c r="L6" i="2"/>
  <c r="L7" i="2"/>
  <c r="L8" i="2"/>
  <c r="L9" i="2"/>
  <c r="D5" i="4" s="1"/>
  <c r="L10" i="2"/>
  <c r="L11" i="2"/>
  <c r="L12" i="2"/>
  <c r="L13" i="2"/>
  <c r="L14" i="2"/>
  <c r="L15" i="2"/>
  <c r="L16" i="2"/>
  <c r="L17" i="2"/>
  <c r="L19" i="2"/>
  <c r="L20" i="2"/>
  <c r="L21" i="2"/>
  <c r="L22" i="2"/>
  <c r="L23" i="2"/>
  <c r="L24" i="2"/>
  <c r="L25" i="2"/>
  <c r="L26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7" i="2"/>
  <c r="L18" i="2"/>
  <c r="L4" i="2"/>
  <c r="C13" i="3"/>
  <c r="C12" i="3"/>
  <c r="C11" i="3"/>
  <c r="F4" i="2"/>
  <c r="C8" i="3" s="1"/>
  <c r="F30" i="2"/>
  <c r="F55" i="2"/>
  <c r="F18" i="2"/>
  <c r="F27" i="2"/>
  <c r="F43" i="2"/>
  <c r="C9" i="3"/>
  <c r="F32" i="2"/>
  <c r="F45" i="2"/>
  <c r="C7" i="4" s="1"/>
  <c r="C7" i="3"/>
  <c r="F31" i="2"/>
  <c r="F37" i="2"/>
  <c r="F39" i="2"/>
  <c r="F41" i="2"/>
  <c r="F46" i="2"/>
  <c r="F5" i="2"/>
  <c r="F6" i="2"/>
  <c r="F7" i="2"/>
  <c r="F8" i="2"/>
  <c r="F9" i="2"/>
  <c r="C6" i="4" s="1"/>
  <c r="F10" i="2"/>
  <c r="F11" i="2"/>
  <c r="F12" i="2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9" i="2"/>
  <c r="C5" i="4" s="1"/>
  <c r="F33" i="2"/>
  <c r="F34" i="2"/>
  <c r="F35" i="2"/>
  <c r="F36" i="2"/>
  <c r="F38" i="2"/>
  <c r="F40" i="2"/>
  <c r="F42" i="2"/>
  <c r="F44" i="2"/>
  <c r="F47" i="2"/>
  <c r="F48" i="2"/>
  <c r="F49" i="2"/>
  <c r="F50" i="2"/>
  <c r="F51" i="2"/>
  <c r="F52" i="2"/>
  <c r="F53" i="2"/>
  <c r="F54" i="2"/>
  <c r="F56" i="2"/>
  <c r="F57" i="2"/>
  <c r="F58" i="2"/>
  <c r="F59" i="2"/>
  <c r="C4" i="3"/>
  <c r="C3" i="3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A11" i="2"/>
  <c r="B10" i="2"/>
  <c r="B9" i="2"/>
  <c r="B8" i="2"/>
  <c r="B7" i="2"/>
  <c r="B6" i="2"/>
  <c r="B5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0" i="2"/>
  <c r="A9" i="2"/>
  <c r="A8" i="2"/>
  <c r="A7" i="2"/>
  <c r="A6" i="2"/>
  <c r="A5" i="2"/>
  <c r="A4" i="2"/>
  <c r="C8" i="4" l="1"/>
  <c r="C6" i="3"/>
  <c r="C10" i="3"/>
  <c r="D6" i="4"/>
  <c r="D6" i="3"/>
  <c r="C5" i="3"/>
</calcChain>
</file>

<file path=xl/sharedStrings.xml><?xml version="1.0" encoding="utf-8"?>
<sst xmlns="http://schemas.openxmlformats.org/spreadsheetml/2006/main" count="118" uniqueCount="76">
  <si>
    <t>© 2017 KnowWare</t>
  </si>
  <si>
    <t>Labor</t>
  </si>
  <si>
    <t>Knowhow</t>
  </si>
  <si>
    <t>Technology and IP</t>
  </si>
  <si>
    <t>Purchase</t>
  </si>
  <si>
    <t>Delivery</t>
  </si>
  <si>
    <t>Use</t>
  </si>
  <si>
    <t>Consumables</t>
  </si>
  <si>
    <t>Maintenance</t>
  </si>
  <si>
    <t>Communication</t>
  </si>
  <si>
    <t>Abbreviation</t>
  </si>
  <si>
    <t>PSD</t>
  </si>
  <si>
    <t>FDP</t>
  </si>
  <si>
    <t>ESB</t>
  </si>
  <si>
    <t>NPP</t>
  </si>
  <si>
    <t>PPL</t>
  </si>
  <si>
    <t>ICS</t>
  </si>
  <si>
    <t xml:space="preserve">PST </t>
  </si>
  <si>
    <t>OPS</t>
  </si>
  <si>
    <t>NOI</t>
  </si>
  <si>
    <t>CDG</t>
  </si>
  <si>
    <t>RPD</t>
  </si>
  <si>
    <t>Idea</t>
  </si>
  <si>
    <t>Screen</t>
  </si>
  <si>
    <t>Design</t>
  </si>
  <si>
    <t>Development</t>
  </si>
  <si>
    <t>Test</t>
  </si>
  <si>
    <t>Launch</t>
  </si>
  <si>
    <t>S</t>
  </si>
  <si>
    <t>D</t>
  </si>
  <si>
    <t>R&amp;D</t>
  </si>
  <si>
    <t>T</t>
  </si>
  <si>
    <t>L</t>
  </si>
  <si>
    <t>PL</t>
  </si>
  <si>
    <t>Risks associated with the product or service</t>
  </si>
  <si>
    <t>Supplies and materials</t>
  </si>
  <si>
    <t>Equipment and facilities</t>
  </si>
  <si>
    <t>Working capital</t>
  </si>
  <si>
    <t>Other factors</t>
  </si>
  <si>
    <t>Risk from user experience table</t>
  </si>
  <si>
    <t>User interaction</t>
  </si>
  <si>
    <t>Nature of problem</t>
  </si>
  <si>
    <t>Probability of occurrence: enter 1 (low) to 3 (high)</t>
  </si>
  <si>
    <t>Impact on product success: enter 1 (low) to 3 (high)</t>
  </si>
  <si>
    <t>Phase of life cycle impacted</t>
  </si>
  <si>
    <t xml:space="preserve">Preventive or mitigation measure </t>
  </si>
  <si>
    <t>Probability of occurrence after measure</t>
  </si>
  <si>
    <t>Impact after measure</t>
  </si>
  <si>
    <t>Revised significance of the risk (column J * column K)</t>
  </si>
  <si>
    <t>Phases of product or service life cycle</t>
  </si>
  <si>
    <t>Need and opportunity identified</t>
  </si>
  <si>
    <t>Concept development for good</t>
  </si>
  <si>
    <t>Product or service design</t>
  </si>
  <si>
    <t>Reseach and prototype development</t>
  </si>
  <si>
    <t>Final design for production</t>
  </si>
  <si>
    <t>Produce and prepare for launch</t>
  </si>
  <si>
    <t>Initial customers satisfied</t>
  </si>
  <si>
    <t>Expansion of sales to break even</t>
  </si>
  <si>
    <t>Net profit period</t>
  </si>
  <si>
    <t>Obsolescence and profit shrinkage</t>
  </si>
  <si>
    <t>Product or service terminated</t>
  </si>
  <si>
    <t>Stages of NPD from guide</t>
  </si>
  <si>
    <t>Post-launch</t>
  </si>
  <si>
    <t>Significance of risks by life cycle phase before and after being addressed</t>
  </si>
  <si>
    <t>Phase of product or service life cycle</t>
  </si>
  <si>
    <t xml:space="preserve"> Significance before</t>
  </si>
  <si>
    <t xml:space="preserve"> Significance after </t>
  </si>
  <si>
    <t>Risk significance for new product development and life cycle</t>
  </si>
  <si>
    <t>Significance of the risk (column D * column E)</t>
  </si>
  <si>
    <t>Stage of new product development where the risk is addressed</t>
  </si>
  <si>
    <t>Where in new product development risks are addressed</t>
  </si>
  <si>
    <t>New product development stage or step</t>
  </si>
  <si>
    <t>New product development</t>
  </si>
  <si>
    <t>Disposal or recycling</t>
  </si>
  <si>
    <t>Factors contributing to the risk\Areas where risks are likely to occur</t>
  </si>
  <si>
    <t>Areas where risks are likely to occur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</si>
</sst>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22"/>
      <color rgb="FF0070C0"/>
      <name val="Arial"/>
      <family val="2"/>
    </font>
    <font>
      <b/>
      <sz val="14"/>
      <color rgb="FF0070C0"/>
      <name val="Arial"/>
      <family val="2"/>
    </font>
    <font>
      <b/>
      <sz val="11"/>
      <color theme="0"/>
      <name val="Arial"/>
      <family val="2"/>
    </font>
    <font>
      <b/>
      <sz val="16"/>
      <color rgb="FF0070C0"/>
      <name val="Arial"/>
      <family val="2"/>
    </font>
    <font>
      <sz val="16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97DC1"/>
        <bgColor indexed="64"/>
      </patternFill>
    </fill>
    <fill>
      <patternFill patternType="solid">
        <fgColor rgb="FFBFE4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0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1" fontId="11" fillId="6" borderId="1" xfId="0" applyNumberFormat="1" applyFont="1" applyFill="1" applyBorder="1" applyAlignment="1">
      <alignment wrapText="1"/>
    </xf>
    <xf numFmtId="0" fontId="14" fillId="0" borderId="2" xfId="0" applyFont="1" applyBorder="1" applyAlignment="1">
      <alignment horizontal="left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wrapText="1"/>
    </xf>
    <xf numFmtId="0" fontId="7" fillId="5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" fontId="11" fillId="6" borderId="4" xfId="0" applyNumberFormat="1" applyFont="1" applyFill="1" applyBorder="1" applyAlignment="1">
      <alignment wrapText="1"/>
    </xf>
    <xf numFmtId="1" fontId="11" fillId="6" borderId="16" xfId="0" applyNumberFormat="1" applyFont="1" applyFill="1" applyBorder="1" applyAlignment="1">
      <alignment wrapText="1"/>
    </xf>
    <xf numFmtId="0" fontId="7" fillId="5" borderId="14" xfId="0" applyFont="1" applyFill="1" applyBorder="1" applyAlignment="1">
      <alignment horizontal="center" vertical="center"/>
    </xf>
    <xf numFmtId="1" fontId="11" fillId="6" borderId="15" xfId="0" applyNumberFormat="1" applyFont="1" applyFill="1" applyBorder="1" applyAlignment="1">
      <alignment horizontal="right" wrapText="1"/>
    </xf>
    <xf numFmtId="0" fontId="7" fillId="5" borderId="2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E4FF"/>
      <color rgb="FF0070C0"/>
      <color rgb="FF397D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r>
              <a:rPr lang="en-US" sz="900" b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  <a:t>Anticipated</a:t>
            </a:r>
            <a:r>
              <a:rPr lang="en-US" sz="900" b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  <a:t> significance of risks</a:t>
            </a:r>
            <a:br>
              <a:rPr lang="en-US" sz="900" b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</a:br>
            <a:r>
              <a:rPr lang="en-US" sz="900" b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  <a:t>before and after being addressed</a:t>
            </a:r>
            <a:endParaRPr lang="en-US" sz="900" b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'Significance for life cycle'!$C$2</c:f>
              <c:strCache>
                <c:ptCount val="1"/>
                <c:pt idx="0">
                  <c:v> Significance before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'Significance for life cycle'!$A$3:$A$13</c:f>
              <c:strCache>
                <c:ptCount val="11"/>
                <c:pt idx="0">
                  <c:v>Need and opportunity identified</c:v>
                </c:pt>
                <c:pt idx="1">
                  <c:v>Concept development for good</c:v>
                </c:pt>
                <c:pt idx="2">
                  <c:v>Product or service design</c:v>
                </c:pt>
                <c:pt idx="3">
                  <c:v>Reseach and prototype development</c:v>
                </c:pt>
                <c:pt idx="4">
                  <c:v>Final design for production</c:v>
                </c:pt>
                <c:pt idx="5">
                  <c:v>Produce and prepare for launch</c:v>
                </c:pt>
                <c:pt idx="6">
                  <c:v>Initial customers satisfied</c:v>
                </c:pt>
                <c:pt idx="7">
                  <c:v>Expansion of sales to break even</c:v>
                </c:pt>
                <c:pt idx="8">
                  <c:v>Net profit period</c:v>
                </c:pt>
                <c:pt idx="9">
                  <c:v>Obsolescence and profit shrinkage</c:v>
                </c:pt>
                <c:pt idx="10">
                  <c:v>Product or service terminated</c:v>
                </c:pt>
              </c:strCache>
            </c:strRef>
          </c:cat>
          <c:val>
            <c:numRef>
              <c:f>'Significance for life cycle'!$C$3:$C$13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0-427A-AB28-8BEE59C25593}"/>
            </c:ext>
          </c:extLst>
        </c:ser>
        <c:ser>
          <c:idx val="1"/>
          <c:order val="1"/>
          <c:tx>
            <c:strRef>
              <c:f>'Significance for life cycle'!$D$2</c:f>
              <c:strCache>
                <c:ptCount val="1"/>
                <c:pt idx="0">
                  <c:v> Significance after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'Significance for life cycle'!$A$3:$A$13</c:f>
              <c:strCache>
                <c:ptCount val="11"/>
                <c:pt idx="0">
                  <c:v>Need and opportunity identified</c:v>
                </c:pt>
                <c:pt idx="1">
                  <c:v>Concept development for good</c:v>
                </c:pt>
                <c:pt idx="2">
                  <c:v>Product or service design</c:v>
                </c:pt>
                <c:pt idx="3">
                  <c:v>Reseach and prototype development</c:v>
                </c:pt>
                <c:pt idx="4">
                  <c:v>Final design for production</c:v>
                </c:pt>
                <c:pt idx="5">
                  <c:v>Produce and prepare for launch</c:v>
                </c:pt>
                <c:pt idx="6">
                  <c:v>Initial customers satisfied</c:v>
                </c:pt>
                <c:pt idx="7">
                  <c:v>Expansion of sales to break even</c:v>
                </c:pt>
                <c:pt idx="8">
                  <c:v>Net profit period</c:v>
                </c:pt>
                <c:pt idx="9">
                  <c:v>Obsolescence and profit shrinkage</c:v>
                </c:pt>
                <c:pt idx="10">
                  <c:v>Product or service terminated</c:v>
                </c:pt>
              </c:strCache>
            </c:strRef>
          </c:cat>
          <c:val>
            <c:numRef>
              <c:f>'Significance for life cycle'!$D$3:$D$13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0-427A-AB28-8BEE59C2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892584"/>
        <c:axId val="533899800"/>
      </c:barChart>
      <c:catAx>
        <c:axId val="53389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endParaRPr lang="en-US"/>
          </a:p>
        </c:txPr>
        <c:crossAx val="533899800"/>
        <c:crosses val="autoZero"/>
        <c:auto val="1"/>
        <c:lblAlgn val="ctr"/>
        <c:lblOffset val="100"/>
        <c:noMultiLvlLbl val="0"/>
      </c:catAx>
      <c:valAx>
        <c:axId val="53389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endParaRPr lang="en-US"/>
          </a:p>
        </c:txPr>
        <c:crossAx val="533892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r>
              <a:rPr lang="en-US" sz="1200" b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  <a:t>Where in NPD risks are addressed</a:t>
            </a:r>
          </a:p>
        </c:rich>
      </c:tx>
      <c:layout>
        <c:manualLayout>
          <c:xMode val="edge"/>
          <c:yMode val="edge"/>
          <c:x val="0.22226256105882222"/>
          <c:y val="2.3397285914833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Significance Before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'Where risks are addressed'!$A$3:$A$9</c:f>
              <c:strCache>
                <c:ptCount val="7"/>
                <c:pt idx="0">
                  <c:v>Idea</c:v>
                </c:pt>
                <c:pt idx="1">
                  <c:v>Screen</c:v>
                </c:pt>
                <c:pt idx="2">
                  <c:v>Design</c:v>
                </c:pt>
                <c:pt idx="3">
                  <c:v>Development</c:v>
                </c:pt>
                <c:pt idx="4">
                  <c:v>Test</c:v>
                </c:pt>
                <c:pt idx="5">
                  <c:v>Launch</c:v>
                </c:pt>
                <c:pt idx="6">
                  <c:v>Post-launch</c:v>
                </c:pt>
              </c:strCache>
            </c:strRef>
          </c:cat>
          <c:val>
            <c:numRef>
              <c:f>'Where risks are addressed'!$C$3:$C$9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E-4B94-A70F-1104B76ECE44}"/>
            </c:ext>
          </c:extLst>
        </c:ser>
        <c:ser>
          <c:idx val="1"/>
          <c:order val="1"/>
          <c:tx>
            <c:v>Significance After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'Where risks are addressed'!$A$3:$A$9</c:f>
              <c:strCache>
                <c:ptCount val="7"/>
                <c:pt idx="0">
                  <c:v>Idea</c:v>
                </c:pt>
                <c:pt idx="1">
                  <c:v>Screen</c:v>
                </c:pt>
                <c:pt idx="2">
                  <c:v>Design</c:v>
                </c:pt>
                <c:pt idx="3">
                  <c:v>Development</c:v>
                </c:pt>
                <c:pt idx="4">
                  <c:v>Test</c:v>
                </c:pt>
                <c:pt idx="5">
                  <c:v>Launch</c:v>
                </c:pt>
                <c:pt idx="6">
                  <c:v>Post-launch</c:v>
                </c:pt>
              </c:strCache>
            </c:strRef>
          </c:cat>
          <c:val>
            <c:numRef>
              <c:f>'Where risks are addressed'!$D$3:$D$9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E-4B94-A70F-1104B76E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5134912"/>
        <c:axId val="1175139488"/>
      </c:barChart>
      <c:catAx>
        <c:axId val="117513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endParaRPr lang="en-US"/>
          </a:p>
        </c:txPr>
        <c:crossAx val="1175139488"/>
        <c:crosses val="autoZero"/>
        <c:auto val="1"/>
        <c:lblAlgn val="ctr"/>
        <c:lblOffset val="100"/>
        <c:noMultiLvlLbl val="0"/>
      </c:catAx>
      <c:valAx>
        <c:axId val="117513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endParaRPr lang="en-US"/>
          </a:p>
        </c:txPr>
        <c:crossAx val="117513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49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186267</xdr:colOff>
      <xdr:row>0</xdr:row>
      <xdr:rowOff>350837</xdr:rowOff>
    </xdr:from>
    <xdr:to>
      <xdr:col>13</xdr:col>
      <xdr:colOff>233892</xdr:colOff>
      <xdr:row>8</xdr:row>
      <xdr:rowOff>420158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DC461A-FF23-4AEE-99FA-A6FC4C199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</xdr:colOff>
      <xdr:row>0</xdr:row>
      <xdr:rowOff>28575</xdr:rowOff>
    </xdr:from>
    <xdr:to>
      <xdr:col>12</xdr:col>
      <xdr:colOff>363855</xdr:colOff>
      <xdr:row>12</xdr:row>
      <xdr:rowOff>62865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36BC71-EFCE-4163-935D-F9BBCEDEB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101600</xdr:rowOff>
    </xdr:from>
    <xdr:to>
      <xdr:col>8</xdr:col>
      <xdr:colOff>416580</xdr:colOff>
      <xdr:row>39</xdr:row>
      <xdr:rowOff>151493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CE15C5-24C0-41AB-9F02-C2B1144C91B1}"/>
            </a:ext>
          </a:extLst>
        </xdr:cNvPr>
        <xdr:cNvSpPr txBox="1"/>
      </xdr:nvSpPr>
      <xdr:spPr>
        <a:xfrm>
          <a:off x="107950" y="101600"/>
          <a:ext cx="5185430" cy="723174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 u="non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Notes: </a:t>
          </a:r>
        </a:p>
        <a:p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sz="1200" u="sng">
            <a:solidFill>
              <a:sysClr val="windowText" lastClr="000000"/>
            </a:solidFill>
          </a:endParaRPr>
        </a:p>
        <a:p>
          <a:endParaRPr lang="en-US" sz="1200" u="sng">
            <a:solidFill>
              <a:sysClr val="windowText" lastClr="000000"/>
            </a:solidFill>
          </a:endParaRPr>
        </a:p>
        <a:p>
          <a:r>
            <a:rPr lang="en-US" sz="1100" b="1" u="none">
              <a:solidFill>
                <a:sysClr val="windowText" lastClr="000000"/>
              </a:solidFill>
            </a:rPr>
            <a:t>References:</a:t>
          </a: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IPO">
  <a:themeElements>
    <a:clrScheme name="Foresight Custom">
      <a:dk1>
        <a:srgbClr val="31859B"/>
      </a:dk1>
      <a:lt1>
        <a:sysClr val="window" lastClr="FFFFFF"/>
      </a:lt1>
      <a:dk2>
        <a:srgbClr val="1D5952"/>
      </a:dk2>
      <a:lt2>
        <a:srgbClr val="CBE1ED"/>
      </a:lt2>
      <a:accent1>
        <a:srgbClr val="9AF4B8"/>
      </a:accent1>
      <a:accent2>
        <a:srgbClr val="46C8AF"/>
      </a:accent2>
      <a:accent3>
        <a:srgbClr val="9BBB59"/>
      </a:accent3>
      <a:accent4>
        <a:srgbClr val="E2B922"/>
      </a:accent4>
      <a:accent5>
        <a:srgbClr val="397DC1"/>
      </a:accent5>
      <a:accent6>
        <a:srgbClr val="0070C0"/>
      </a:accent6>
      <a:hlink>
        <a:srgbClr val="008BBC"/>
      </a:hlink>
      <a:folHlink>
        <a:srgbClr val="7FD3F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Normal="100" workbookViewId="0">
      <pane ySplit="2" topLeftCell="A3" activePane="bottomLeft" state="frozen"/>
      <selection pane="bottomLeft" sqref="A1:H1"/>
    </sheetView>
  </sheetViews>
  <sheetFormatPr defaultColWidth="11.42578125" defaultRowHeight="12.75" x14ac:dyDescent="0.2"/>
  <cols>
    <col min="1" max="1" width="38.140625" style="1" customWidth="1"/>
    <col min="2" max="8" width="20.42578125" style="1" customWidth="1"/>
    <col min="9" max="16384" width="11.42578125" style="1"/>
  </cols>
  <sheetData>
    <row r="1" spans="1:8" ht="60" customHeight="1" x14ac:dyDescent="0.2">
      <c r="A1" s="68" t="s">
        <v>34</v>
      </c>
      <c r="B1" s="68"/>
      <c r="C1" s="68"/>
      <c r="D1" s="68"/>
      <c r="E1" s="68"/>
      <c r="F1" s="68"/>
      <c r="G1" s="68"/>
      <c r="H1" s="68"/>
    </row>
    <row r="2" spans="1:8" s="2" customFormat="1" ht="79.5" customHeight="1" x14ac:dyDescent="0.25">
      <c r="A2" s="67" t="s">
        <v>74</v>
      </c>
      <c r="B2" s="69" t="s">
        <v>75</v>
      </c>
      <c r="C2" s="70"/>
      <c r="D2" s="70"/>
      <c r="E2" s="70"/>
      <c r="F2" s="70"/>
      <c r="G2" s="70"/>
      <c r="H2" s="70"/>
    </row>
    <row r="3" spans="1:8" s="2" customFormat="1" ht="60" customHeight="1" x14ac:dyDescent="0.25">
      <c r="A3" s="27"/>
      <c r="B3" s="26" t="s">
        <v>72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73</v>
      </c>
    </row>
    <row r="4" spans="1:8" ht="60" customHeight="1" x14ac:dyDescent="0.2">
      <c r="A4" s="26" t="s">
        <v>9</v>
      </c>
      <c r="B4" s="60"/>
      <c r="C4" s="60"/>
      <c r="D4" s="60"/>
      <c r="E4" s="60"/>
      <c r="F4" s="60"/>
      <c r="G4" s="60"/>
      <c r="H4" s="60"/>
    </row>
    <row r="5" spans="1:8" ht="60" customHeight="1" x14ac:dyDescent="0.2">
      <c r="A5" s="26" t="s">
        <v>1</v>
      </c>
      <c r="B5" s="60"/>
      <c r="C5" s="60"/>
      <c r="D5" s="60"/>
      <c r="E5" s="60"/>
      <c r="F5" s="60"/>
      <c r="G5" s="60"/>
      <c r="H5" s="60"/>
    </row>
    <row r="6" spans="1:8" ht="60" customHeight="1" x14ac:dyDescent="0.2">
      <c r="A6" s="26" t="s">
        <v>2</v>
      </c>
      <c r="B6" s="60"/>
      <c r="C6" s="60"/>
      <c r="D6" s="60"/>
      <c r="E6" s="60"/>
      <c r="F6" s="60"/>
      <c r="G6" s="60"/>
      <c r="H6" s="60"/>
    </row>
    <row r="7" spans="1:8" ht="60" customHeight="1" x14ac:dyDescent="0.2">
      <c r="A7" s="26" t="s">
        <v>35</v>
      </c>
      <c r="B7" s="60"/>
      <c r="C7" s="60"/>
      <c r="D7" s="60"/>
      <c r="E7" s="60"/>
      <c r="F7" s="60"/>
      <c r="G7" s="60"/>
      <c r="H7" s="60"/>
    </row>
    <row r="8" spans="1:8" ht="60" customHeight="1" x14ac:dyDescent="0.2">
      <c r="A8" s="26" t="s">
        <v>36</v>
      </c>
      <c r="B8" s="60"/>
      <c r="C8" s="60"/>
      <c r="D8" s="60"/>
      <c r="E8" s="60"/>
      <c r="F8" s="60"/>
      <c r="G8" s="60"/>
      <c r="H8" s="60"/>
    </row>
    <row r="9" spans="1:8" ht="60" customHeight="1" x14ac:dyDescent="0.2">
      <c r="A9" s="26" t="s">
        <v>3</v>
      </c>
      <c r="B9" s="60"/>
      <c r="C9" s="60"/>
      <c r="D9" s="60"/>
      <c r="E9" s="60"/>
      <c r="F9" s="60"/>
      <c r="G9" s="60"/>
      <c r="H9" s="60"/>
    </row>
    <row r="10" spans="1:8" ht="60" customHeight="1" x14ac:dyDescent="0.2">
      <c r="A10" s="26" t="s">
        <v>37</v>
      </c>
      <c r="B10" s="60"/>
      <c r="C10" s="60"/>
      <c r="D10" s="60"/>
      <c r="E10" s="60"/>
      <c r="F10" s="60"/>
      <c r="G10" s="60"/>
      <c r="H10" s="60"/>
    </row>
    <row r="11" spans="1:8" ht="60" customHeight="1" x14ac:dyDescent="0.2">
      <c r="A11" s="26" t="s">
        <v>38</v>
      </c>
      <c r="B11" s="60"/>
      <c r="C11" s="60"/>
      <c r="D11" s="60"/>
      <c r="E11" s="60"/>
      <c r="F11" s="60"/>
      <c r="G11" s="60"/>
      <c r="H11" s="60"/>
    </row>
  </sheetData>
  <mergeCells count="2">
    <mergeCell ref="A1:H1"/>
    <mergeCell ref="B2:H2"/>
  </mergeCells>
  <pageMargins left="0.7" right="0.7" top="0.75" bottom="0.75" header="0.3" footer="0.3"/>
  <pageSetup orientation="portrait" r:id="rId1"/>
  <headerFooter>
    <oddFooter>&amp;C&amp;1#&amp;"Calibri"&amp;10&amp;K000000WIPO FOR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4"/>
  <sheetViews>
    <sheetView zoomScale="75" zoomScaleNormal="75" workbookViewId="0">
      <pane ySplit="3" topLeftCell="A4" activePane="bottomLeft" state="frozen"/>
      <selection pane="bottomLeft" sqref="A1:L1"/>
    </sheetView>
  </sheetViews>
  <sheetFormatPr defaultColWidth="8.85546875" defaultRowHeight="15" x14ac:dyDescent="0.25"/>
  <cols>
    <col min="1" max="1" width="50.5703125" style="14" customWidth="1"/>
    <col min="2" max="2" width="27.140625" style="14" customWidth="1"/>
    <col min="3" max="3" width="26.7109375" style="14" customWidth="1"/>
    <col min="4" max="5" width="21.5703125" style="14" customWidth="1"/>
    <col min="6" max="6" width="19.42578125" style="15" customWidth="1"/>
    <col min="7" max="7" width="21.5703125" style="15" customWidth="1"/>
    <col min="8" max="8" width="35.5703125" style="15" customWidth="1"/>
    <col min="9" max="9" width="40.5703125" style="15" customWidth="1"/>
    <col min="10" max="10" width="21.5703125" style="13" customWidth="1"/>
    <col min="11" max="11" width="21.5703125" style="10" customWidth="1"/>
    <col min="12" max="12" width="20.28515625" style="10" customWidth="1"/>
    <col min="13" max="16384" width="8.85546875" style="10"/>
  </cols>
  <sheetData>
    <row r="1" spans="1:13" ht="60" customHeight="1" x14ac:dyDescent="0.25">
      <c r="A1" s="71" t="s">
        <v>67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19"/>
    </row>
    <row r="2" spans="1:13" s="11" customFormat="1" ht="12.95" customHeight="1" x14ac:dyDescent="0.25">
      <c r="A2" s="76" t="s">
        <v>39</v>
      </c>
      <c r="B2" s="74" t="s">
        <v>40</v>
      </c>
      <c r="C2" s="74" t="s">
        <v>41</v>
      </c>
      <c r="D2" s="74" t="s">
        <v>42</v>
      </c>
      <c r="E2" s="74" t="s">
        <v>43</v>
      </c>
      <c r="F2" s="78" t="s">
        <v>68</v>
      </c>
      <c r="G2" s="74" t="s">
        <v>44</v>
      </c>
      <c r="H2" s="74" t="s">
        <v>69</v>
      </c>
      <c r="I2" s="74" t="s">
        <v>45</v>
      </c>
      <c r="J2" s="74" t="s">
        <v>46</v>
      </c>
      <c r="K2" s="74" t="s">
        <v>47</v>
      </c>
      <c r="L2" s="79" t="s">
        <v>48</v>
      </c>
      <c r="M2" s="17"/>
    </row>
    <row r="3" spans="1:13" s="12" customFormat="1" ht="93" customHeight="1" x14ac:dyDescent="0.25">
      <c r="A3" s="77"/>
      <c r="B3" s="75"/>
      <c r="C3" s="75"/>
      <c r="D3" s="75"/>
      <c r="E3" s="75"/>
      <c r="F3" s="78"/>
      <c r="G3" s="75"/>
      <c r="H3" s="75"/>
      <c r="I3" s="75"/>
      <c r="J3" s="75"/>
      <c r="K3" s="75"/>
      <c r="L3" s="79"/>
      <c r="M3" s="18"/>
    </row>
    <row r="4" spans="1:13" ht="20.100000000000001" customHeight="1" x14ac:dyDescent="0.25">
      <c r="A4" s="61">
        <f>Risks!B4</f>
        <v>0</v>
      </c>
      <c r="B4" s="62" t="str">
        <f>Risks!$B$3</f>
        <v>New product development</v>
      </c>
      <c r="C4" s="62" t="str">
        <f>+Risks!$A4</f>
        <v>Communication</v>
      </c>
      <c r="D4" s="3"/>
      <c r="E4" s="3"/>
      <c r="F4" s="5">
        <f>E4*D4</f>
        <v>0</v>
      </c>
      <c r="G4" s="3"/>
      <c r="H4" s="3"/>
      <c r="I4" s="65"/>
      <c r="J4" s="3"/>
      <c r="K4" s="16"/>
      <c r="L4" s="28">
        <f>K4*J4</f>
        <v>0</v>
      </c>
      <c r="M4" s="19"/>
    </row>
    <row r="5" spans="1:13" ht="20.100000000000001" customHeight="1" x14ac:dyDescent="0.25">
      <c r="A5" s="61">
        <f>Risks!B5</f>
        <v>0</v>
      </c>
      <c r="B5" s="62" t="str">
        <f>Risks!$B$3</f>
        <v>New product development</v>
      </c>
      <c r="C5" s="62" t="str">
        <f>+Risks!$A5</f>
        <v>Labor</v>
      </c>
      <c r="D5" s="3"/>
      <c r="E5" s="3"/>
      <c r="F5" s="5">
        <f t="shared" ref="F5:F21" si="0">E5*D5</f>
        <v>0</v>
      </c>
      <c r="G5" s="3"/>
      <c r="H5" s="3"/>
      <c r="I5" s="65"/>
      <c r="J5" s="3"/>
      <c r="K5" s="16"/>
      <c r="L5" s="28">
        <f t="shared" ref="L5:L21" si="1">K5*J5</f>
        <v>0</v>
      </c>
      <c r="M5" s="19"/>
    </row>
    <row r="6" spans="1:13" ht="20.100000000000001" customHeight="1" x14ac:dyDescent="0.25">
      <c r="A6" s="61">
        <f>Risks!B6</f>
        <v>0</v>
      </c>
      <c r="B6" s="62" t="str">
        <f>Risks!$B$3</f>
        <v>New product development</v>
      </c>
      <c r="C6" s="62" t="str">
        <f>+Risks!$A6</f>
        <v>Knowhow</v>
      </c>
      <c r="D6" s="3"/>
      <c r="E6" s="3"/>
      <c r="F6" s="5">
        <f t="shared" si="0"/>
        <v>0</v>
      </c>
      <c r="G6" s="3"/>
      <c r="H6" s="3"/>
      <c r="I6" s="65"/>
      <c r="J6" s="3"/>
      <c r="K6" s="16"/>
      <c r="L6" s="28">
        <f t="shared" si="1"/>
        <v>0</v>
      </c>
      <c r="M6" s="19"/>
    </row>
    <row r="7" spans="1:13" ht="20.100000000000001" customHeight="1" x14ac:dyDescent="0.25">
      <c r="A7" s="61">
        <f>Risks!B7</f>
        <v>0</v>
      </c>
      <c r="B7" s="62" t="str">
        <f>Risks!$B$3</f>
        <v>New product development</v>
      </c>
      <c r="C7" s="62" t="str">
        <f>+Risks!$A7</f>
        <v>Supplies and materials</v>
      </c>
      <c r="D7" s="3"/>
      <c r="E7" s="3"/>
      <c r="F7" s="5">
        <f t="shared" si="0"/>
        <v>0</v>
      </c>
      <c r="G7" s="3"/>
      <c r="H7" s="3"/>
      <c r="I7" s="65"/>
      <c r="J7" s="3"/>
      <c r="K7" s="16"/>
      <c r="L7" s="28">
        <f t="shared" si="1"/>
        <v>0</v>
      </c>
      <c r="M7" s="19"/>
    </row>
    <row r="8" spans="1:13" ht="20.100000000000001" customHeight="1" x14ac:dyDescent="0.25">
      <c r="A8" s="61">
        <f>Risks!B8</f>
        <v>0</v>
      </c>
      <c r="B8" s="62" t="str">
        <f>Risks!$B$3</f>
        <v>New product development</v>
      </c>
      <c r="C8" s="62" t="str">
        <f>+Risks!$A8</f>
        <v>Equipment and facilities</v>
      </c>
      <c r="D8" s="3"/>
      <c r="E8" s="3"/>
      <c r="F8" s="5">
        <f t="shared" si="0"/>
        <v>0</v>
      </c>
      <c r="G8" s="3"/>
      <c r="H8" s="3"/>
      <c r="I8" s="65"/>
      <c r="J8" s="3"/>
      <c r="K8" s="16"/>
      <c r="L8" s="28">
        <f t="shared" si="1"/>
        <v>0</v>
      </c>
      <c r="M8" s="19"/>
    </row>
    <row r="9" spans="1:13" ht="20.100000000000001" customHeight="1" x14ac:dyDescent="0.25">
      <c r="A9" s="61">
        <f>Risks!B9</f>
        <v>0</v>
      </c>
      <c r="B9" s="62" t="str">
        <f>Risks!$B$3</f>
        <v>New product development</v>
      </c>
      <c r="C9" s="62" t="str">
        <f>+Risks!$A9</f>
        <v>Technology and IP</v>
      </c>
      <c r="D9" s="3"/>
      <c r="E9" s="3"/>
      <c r="F9" s="5">
        <f t="shared" si="0"/>
        <v>0</v>
      </c>
      <c r="G9" s="3"/>
      <c r="H9" s="3"/>
      <c r="I9" s="65"/>
      <c r="J9" s="3"/>
      <c r="K9" s="16"/>
      <c r="L9" s="28">
        <f t="shared" si="1"/>
        <v>0</v>
      </c>
      <c r="M9" s="19"/>
    </row>
    <row r="10" spans="1:13" ht="20.100000000000001" customHeight="1" x14ac:dyDescent="0.25">
      <c r="A10" s="61">
        <f>Risks!B10</f>
        <v>0</v>
      </c>
      <c r="B10" s="62" t="str">
        <f>Risks!$B$3</f>
        <v>New product development</v>
      </c>
      <c r="C10" s="62" t="str">
        <f>+Risks!$A10</f>
        <v>Working capital</v>
      </c>
      <c r="D10" s="3"/>
      <c r="E10" s="3"/>
      <c r="F10" s="5">
        <f t="shared" si="0"/>
        <v>0</v>
      </c>
      <c r="G10" s="3"/>
      <c r="H10" s="3"/>
      <c r="I10" s="65"/>
      <c r="J10" s="3"/>
      <c r="K10" s="16"/>
      <c r="L10" s="28">
        <f t="shared" si="1"/>
        <v>0</v>
      </c>
      <c r="M10" s="19"/>
    </row>
    <row r="11" spans="1:13" ht="20.100000000000001" customHeight="1" x14ac:dyDescent="0.25">
      <c r="A11" s="61">
        <f>Risks!B11</f>
        <v>0</v>
      </c>
      <c r="B11" s="62" t="str">
        <f>Risks!$B$3</f>
        <v>New product development</v>
      </c>
      <c r="C11" s="62" t="str">
        <f>+Risks!$A11</f>
        <v>Other factors</v>
      </c>
      <c r="D11" s="3"/>
      <c r="E11" s="3"/>
      <c r="F11" s="5">
        <f t="shared" si="0"/>
        <v>0</v>
      </c>
      <c r="G11" s="3"/>
      <c r="H11" s="3"/>
      <c r="I11" s="65"/>
      <c r="J11" s="3"/>
      <c r="K11" s="16"/>
      <c r="L11" s="28">
        <f t="shared" si="1"/>
        <v>0</v>
      </c>
      <c r="M11" s="19"/>
    </row>
    <row r="12" spans="1:13" ht="20.100000000000001" customHeight="1" x14ac:dyDescent="0.25">
      <c r="A12" s="61">
        <f>Risks!C4</f>
        <v>0</v>
      </c>
      <c r="B12" s="62" t="str">
        <f>Risks!$C$3</f>
        <v>Purchase</v>
      </c>
      <c r="C12" s="62" t="str">
        <f>+Risks!$A4</f>
        <v>Communication</v>
      </c>
      <c r="D12" s="3"/>
      <c r="E12" s="3"/>
      <c r="F12" s="5">
        <f t="shared" si="0"/>
        <v>0</v>
      </c>
      <c r="G12" s="3"/>
      <c r="H12" s="3"/>
      <c r="I12" s="65"/>
      <c r="J12" s="3"/>
      <c r="K12" s="16"/>
      <c r="L12" s="28">
        <f t="shared" si="1"/>
        <v>0</v>
      </c>
      <c r="M12" s="19"/>
    </row>
    <row r="13" spans="1:13" ht="20.100000000000001" customHeight="1" x14ac:dyDescent="0.25">
      <c r="A13" s="61">
        <f>Risks!C5</f>
        <v>0</v>
      </c>
      <c r="B13" s="62" t="str">
        <f>Risks!$C$3</f>
        <v>Purchase</v>
      </c>
      <c r="C13" s="62" t="str">
        <f>+Risks!$A5</f>
        <v>Labor</v>
      </c>
      <c r="D13" s="3"/>
      <c r="E13" s="3"/>
      <c r="F13" s="5">
        <f t="shared" si="0"/>
        <v>0</v>
      </c>
      <c r="G13" s="3"/>
      <c r="H13" s="3"/>
      <c r="I13" s="65"/>
      <c r="J13" s="3"/>
      <c r="K13" s="16"/>
      <c r="L13" s="28">
        <f t="shared" si="1"/>
        <v>0</v>
      </c>
      <c r="M13" s="19"/>
    </row>
    <row r="14" spans="1:13" ht="20.100000000000001" customHeight="1" x14ac:dyDescent="0.25">
      <c r="A14" s="61">
        <f>Risks!C6</f>
        <v>0</v>
      </c>
      <c r="B14" s="62" t="str">
        <f>Risks!$C$3</f>
        <v>Purchase</v>
      </c>
      <c r="C14" s="62" t="str">
        <f>+Risks!$A6</f>
        <v>Knowhow</v>
      </c>
      <c r="D14" s="3"/>
      <c r="E14" s="3"/>
      <c r="F14" s="5">
        <f t="shared" si="0"/>
        <v>0</v>
      </c>
      <c r="G14" s="3"/>
      <c r="H14" s="3"/>
      <c r="I14" s="65"/>
      <c r="J14" s="3"/>
      <c r="K14" s="16"/>
      <c r="L14" s="28">
        <f t="shared" si="1"/>
        <v>0</v>
      </c>
      <c r="M14" s="19"/>
    </row>
    <row r="15" spans="1:13" ht="20.100000000000001" customHeight="1" x14ac:dyDescent="0.25">
      <c r="A15" s="61">
        <f>Risks!C7</f>
        <v>0</v>
      </c>
      <c r="B15" s="62" t="str">
        <f>Risks!$C$3</f>
        <v>Purchase</v>
      </c>
      <c r="C15" s="62" t="str">
        <f>+Risks!$A7</f>
        <v>Supplies and materials</v>
      </c>
      <c r="D15" s="3"/>
      <c r="E15" s="3"/>
      <c r="F15" s="5">
        <f t="shared" si="0"/>
        <v>0</v>
      </c>
      <c r="G15" s="3"/>
      <c r="H15" s="3"/>
      <c r="I15" s="65"/>
      <c r="J15" s="3"/>
      <c r="K15" s="16"/>
      <c r="L15" s="28">
        <f t="shared" si="1"/>
        <v>0</v>
      </c>
      <c r="M15" s="19"/>
    </row>
    <row r="16" spans="1:13" ht="20.100000000000001" customHeight="1" x14ac:dyDescent="0.25">
      <c r="A16" s="61">
        <f>Risks!C8</f>
        <v>0</v>
      </c>
      <c r="B16" s="62" t="str">
        <f>Risks!$C$3</f>
        <v>Purchase</v>
      </c>
      <c r="C16" s="62" t="str">
        <f>+Risks!$A8</f>
        <v>Equipment and facilities</v>
      </c>
      <c r="D16" s="3"/>
      <c r="E16" s="3"/>
      <c r="F16" s="5">
        <f t="shared" si="0"/>
        <v>0</v>
      </c>
      <c r="G16" s="3"/>
      <c r="H16" s="3"/>
      <c r="I16" s="65"/>
      <c r="J16" s="3"/>
      <c r="K16" s="16"/>
      <c r="L16" s="28">
        <f t="shared" si="1"/>
        <v>0</v>
      </c>
      <c r="M16" s="19"/>
    </row>
    <row r="17" spans="1:13" ht="20.100000000000001" customHeight="1" x14ac:dyDescent="0.25">
      <c r="A17" s="61">
        <f>Risks!C9</f>
        <v>0</v>
      </c>
      <c r="B17" s="62" t="str">
        <f>Risks!$C$3</f>
        <v>Purchase</v>
      </c>
      <c r="C17" s="62" t="str">
        <f>+Risks!$A9</f>
        <v>Technology and IP</v>
      </c>
      <c r="D17" s="3"/>
      <c r="E17" s="3"/>
      <c r="F17" s="5">
        <f t="shared" si="0"/>
        <v>0</v>
      </c>
      <c r="G17" s="3"/>
      <c r="H17" s="3"/>
      <c r="I17" s="65"/>
      <c r="J17" s="3"/>
      <c r="K17" s="16"/>
      <c r="L17" s="28">
        <f t="shared" si="1"/>
        <v>0</v>
      </c>
      <c r="M17" s="19"/>
    </row>
    <row r="18" spans="1:13" ht="20.100000000000001" customHeight="1" x14ac:dyDescent="0.25">
      <c r="A18" s="61">
        <f>Risks!C10</f>
        <v>0</v>
      </c>
      <c r="B18" s="62" t="str">
        <f>Risks!$C$3</f>
        <v>Purchase</v>
      </c>
      <c r="C18" s="62" t="str">
        <f>+Risks!$A10</f>
        <v>Working capital</v>
      </c>
      <c r="D18" s="3"/>
      <c r="E18" s="3"/>
      <c r="F18" s="5">
        <f t="shared" si="0"/>
        <v>0</v>
      </c>
      <c r="G18" s="3"/>
      <c r="H18" s="3"/>
      <c r="I18" s="65"/>
      <c r="J18" s="3"/>
      <c r="K18" s="16"/>
      <c r="L18" s="28">
        <f t="shared" si="1"/>
        <v>0</v>
      </c>
      <c r="M18" s="19"/>
    </row>
    <row r="19" spans="1:13" ht="20.100000000000001" customHeight="1" x14ac:dyDescent="0.25">
      <c r="A19" s="61">
        <f>Risks!C11</f>
        <v>0</v>
      </c>
      <c r="B19" s="62" t="str">
        <f>Risks!$C$3</f>
        <v>Purchase</v>
      </c>
      <c r="C19" s="62" t="str">
        <f>+Risks!$A11</f>
        <v>Other factors</v>
      </c>
      <c r="D19" s="3"/>
      <c r="E19" s="3"/>
      <c r="F19" s="5">
        <f t="shared" si="0"/>
        <v>0</v>
      </c>
      <c r="G19" s="3"/>
      <c r="H19" s="3"/>
      <c r="I19" s="65"/>
      <c r="J19" s="3"/>
      <c r="K19" s="16"/>
      <c r="L19" s="28">
        <f t="shared" si="1"/>
        <v>0</v>
      </c>
      <c r="M19" s="19"/>
    </row>
    <row r="20" spans="1:13" ht="20.100000000000001" customHeight="1" x14ac:dyDescent="0.25">
      <c r="A20" s="61">
        <f>Risks!D4</f>
        <v>0</v>
      </c>
      <c r="B20" s="62" t="str">
        <f>Risks!$D$3</f>
        <v>Delivery</v>
      </c>
      <c r="C20" s="62" t="str">
        <f>+Risks!$A4</f>
        <v>Communication</v>
      </c>
      <c r="D20" s="3"/>
      <c r="E20" s="3"/>
      <c r="F20" s="5">
        <f t="shared" si="0"/>
        <v>0</v>
      </c>
      <c r="G20" s="3"/>
      <c r="H20" s="3"/>
      <c r="I20" s="65"/>
      <c r="J20" s="3"/>
      <c r="K20" s="16"/>
      <c r="L20" s="28">
        <f t="shared" si="1"/>
        <v>0</v>
      </c>
      <c r="M20" s="19"/>
    </row>
    <row r="21" spans="1:13" ht="20.100000000000001" customHeight="1" x14ac:dyDescent="0.25">
      <c r="A21" s="61">
        <f>Risks!D5</f>
        <v>0</v>
      </c>
      <c r="B21" s="62" t="str">
        <f>Risks!$D$3</f>
        <v>Delivery</v>
      </c>
      <c r="C21" s="62" t="str">
        <f>+Risks!$A5</f>
        <v>Labor</v>
      </c>
      <c r="D21" s="3"/>
      <c r="E21" s="3"/>
      <c r="F21" s="5">
        <f t="shared" si="0"/>
        <v>0</v>
      </c>
      <c r="G21" s="3"/>
      <c r="H21" s="3"/>
      <c r="I21" s="65"/>
      <c r="J21" s="3"/>
      <c r="K21" s="16"/>
      <c r="L21" s="28">
        <f t="shared" si="1"/>
        <v>0</v>
      </c>
      <c r="M21" s="19"/>
    </row>
    <row r="22" spans="1:13" ht="20.100000000000001" customHeight="1" x14ac:dyDescent="0.25">
      <c r="A22" s="61">
        <f>Risks!D6</f>
        <v>0</v>
      </c>
      <c r="B22" s="62" t="str">
        <f>Risks!$D$3</f>
        <v>Delivery</v>
      </c>
      <c r="C22" s="62" t="str">
        <f>+Risks!$A6</f>
        <v>Knowhow</v>
      </c>
      <c r="D22" s="3"/>
      <c r="E22" s="3"/>
      <c r="F22" s="5">
        <f>E22*D22</f>
        <v>0</v>
      </c>
      <c r="G22" s="3"/>
      <c r="H22" s="3"/>
      <c r="I22" s="65"/>
      <c r="J22" s="3"/>
      <c r="K22" s="16"/>
      <c r="L22" s="28">
        <f>K22*J22</f>
        <v>0</v>
      </c>
      <c r="M22" s="19"/>
    </row>
    <row r="23" spans="1:13" ht="20.100000000000001" customHeight="1" x14ac:dyDescent="0.25">
      <c r="A23" s="61">
        <f>Risks!D7</f>
        <v>0</v>
      </c>
      <c r="B23" s="62" t="str">
        <f>Risks!$D$3</f>
        <v>Delivery</v>
      </c>
      <c r="C23" s="62" t="str">
        <f>+Risks!$A7</f>
        <v>Supplies and materials</v>
      </c>
      <c r="D23" s="3"/>
      <c r="E23" s="3"/>
      <c r="F23" s="5">
        <f t="shared" ref="F23:F38" si="2">E23*D23</f>
        <v>0</v>
      </c>
      <c r="G23" s="3"/>
      <c r="H23" s="3"/>
      <c r="I23" s="65"/>
      <c r="J23" s="3"/>
      <c r="K23" s="16"/>
      <c r="L23" s="28">
        <f t="shared" ref="L23:L38" si="3">K23*J23</f>
        <v>0</v>
      </c>
      <c r="M23" s="19"/>
    </row>
    <row r="24" spans="1:13" ht="20.100000000000001" customHeight="1" x14ac:dyDescent="0.25">
      <c r="A24" s="61">
        <f>Risks!D8</f>
        <v>0</v>
      </c>
      <c r="B24" s="62" t="str">
        <f>Risks!$D$3</f>
        <v>Delivery</v>
      </c>
      <c r="C24" s="62" t="str">
        <f>+Risks!$A8</f>
        <v>Equipment and facilities</v>
      </c>
      <c r="D24" s="3"/>
      <c r="E24" s="3"/>
      <c r="F24" s="5">
        <f t="shared" si="2"/>
        <v>0</v>
      </c>
      <c r="G24" s="3"/>
      <c r="H24" s="3"/>
      <c r="I24" s="65"/>
      <c r="J24" s="3"/>
      <c r="K24" s="16"/>
      <c r="L24" s="28">
        <f t="shared" si="3"/>
        <v>0</v>
      </c>
      <c r="M24" s="19"/>
    </row>
    <row r="25" spans="1:13" ht="20.100000000000001" customHeight="1" x14ac:dyDescent="0.25">
      <c r="A25" s="61">
        <f>Risks!D9</f>
        <v>0</v>
      </c>
      <c r="B25" s="62" t="str">
        <f>Risks!$D$3</f>
        <v>Delivery</v>
      </c>
      <c r="C25" s="62" t="str">
        <f>+Risks!$A9</f>
        <v>Technology and IP</v>
      </c>
      <c r="D25" s="3"/>
      <c r="E25" s="3"/>
      <c r="F25" s="5">
        <f t="shared" si="2"/>
        <v>0</v>
      </c>
      <c r="G25" s="3"/>
      <c r="H25" s="3"/>
      <c r="I25" s="65"/>
      <c r="J25" s="3"/>
      <c r="K25" s="16"/>
      <c r="L25" s="28">
        <f t="shared" si="3"/>
        <v>0</v>
      </c>
      <c r="M25" s="19"/>
    </row>
    <row r="26" spans="1:13" ht="20.100000000000001" customHeight="1" x14ac:dyDescent="0.25">
      <c r="A26" s="61">
        <f>Risks!D10</f>
        <v>0</v>
      </c>
      <c r="B26" s="62" t="str">
        <f>Risks!$D$3</f>
        <v>Delivery</v>
      </c>
      <c r="C26" s="62" t="str">
        <f>+Risks!$A10</f>
        <v>Working capital</v>
      </c>
      <c r="D26" s="3"/>
      <c r="E26" s="3"/>
      <c r="F26" s="5">
        <f t="shared" si="2"/>
        <v>0</v>
      </c>
      <c r="G26" s="3"/>
      <c r="H26" s="3"/>
      <c r="I26" s="65"/>
      <c r="J26" s="3"/>
      <c r="K26" s="16"/>
      <c r="L26" s="28">
        <f t="shared" si="3"/>
        <v>0</v>
      </c>
      <c r="M26" s="19"/>
    </row>
    <row r="27" spans="1:13" ht="20.100000000000001" customHeight="1" x14ac:dyDescent="0.25">
      <c r="A27" s="61">
        <f>Risks!D11</f>
        <v>0</v>
      </c>
      <c r="B27" s="62" t="str">
        <f>Risks!$D$3</f>
        <v>Delivery</v>
      </c>
      <c r="C27" s="62" t="str">
        <f>+Risks!$A11</f>
        <v>Other factors</v>
      </c>
      <c r="D27" s="3"/>
      <c r="E27" s="3"/>
      <c r="F27" s="5">
        <f t="shared" si="2"/>
        <v>0</v>
      </c>
      <c r="G27" s="3"/>
      <c r="H27" s="3"/>
      <c r="I27" s="65"/>
      <c r="J27" s="3"/>
      <c r="K27" s="16"/>
      <c r="L27" s="28">
        <f t="shared" si="3"/>
        <v>0</v>
      </c>
      <c r="M27" s="19"/>
    </row>
    <row r="28" spans="1:13" ht="20.100000000000001" customHeight="1" x14ac:dyDescent="0.25">
      <c r="A28" s="61">
        <f>+Risks!E4</f>
        <v>0</v>
      </c>
      <c r="B28" s="62" t="str">
        <f>Risks!$E$3</f>
        <v>Use</v>
      </c>
      <c r="C28" s="62" t="str">
        <f>+Risks!$A4</f>
        <v>Communication</v>
      </c>
      <c r="D28" s="3"/>
      <c r="E28" s="3"/>
      <c r="F28" s="5">
        <f t="shared" si="2"/>
        <v>0</v>
      </c>
      <c r="G28" s="3"/>
      <c r="H28" s="3"/>
      <c r="I28" s="65"/>
      <c r="J28" s="3"/>
      <c r="K28" s="16"/>
      <c r="L28" s="28">
        <f t="shared" si="3"/>
        <v>0</v>
      </c>
      <c r="M28" s="19"/>
    </row>
    <row r="29" spans="1:13" ht="20.100000000000001" customHeight="1" x14ac:dyDescent="0.25">
      <c r="A29" s="61">
        <f>+Risks!E5</f>
        <v>0</v>
      </c>
      <c r="B29" s="62" t="str">
        <f>Risks!$E$3</f>
        <v>Use</v>
      </c>
      <c r="C29" s="62" t="str">
        <f>+Risks!$A5</f>
        <v>Labor</v>
      </c>
      <c r="D29" s="3"/>
      <c r="E29" s="3"/>
      <c r="F29" s="5">
        <f t="shared" si="2"/>
        <v>0</v>
      </c>
      <c r="G29" s="3"/>
      <c r="H29" s="3"/>
      <c r="I29" s="65"/>
      <c r="J29" s="3"/>
      <c r="K29" s="16"/>
      <c r="L29" s="28">
        <f t="shared" si="3"/>
        <v>0</v>
      </c>
      <c r="M29" s="19"/>
    </row>
    <row r="30" spans="1:13" ht="20.100000000000001" customHeight="1" x14ac:dyDescent="0.25">
      <c r="A30" s="61">
        <f>+Risks!E6</f>
        <v>0</v>
      </c>
      <c r="B30" s="62" t="str">
        <f>Risks!$E$3</f>
        <v>Use</v>
      </c>
      <c r="C30" s="62" t="str">
        <f>+Risks!$A6</f>
        <v>Knowhow</v>
      </c>
      <c r="D30" s="3"/>
      <c r="E30" s="3"/>
      <c r="F30" s="5">
        <f t="shared" si="2"/>
        <v>0</v>
      </c>
      <c r="G30" s="3"/>
      <c r="H30" s="3"/>
      <c r="I30" s="65"/>
      <c r="J30" s="3"/>
      <c r="K30" s="16"/>
      <c r="L30" s="28">
        <f t="shared" si="3"/>
        <v>0</v>
      </c>
      <c r="M30" s="19"/>
    </row>
    <row r="31" spans="1:13" ht="20.100000000000001" customHeight="1" x14ac:dyDescent="0.25">
      <c r="A31" s="61">
        <f>+Risks!E7</f>
        <v>0</v>
      </c>
      <c r="B31" s="62" t="str">
        <f>Risks!$E$3</f>
        <v>Use</v>
      </c>
      <c r="C31" s="62" t="str">
        <f>+Risks!$A7</f>
        <v>Supplies and materials</v>
      </c>
      <c r="D31" s="3"/>
      <c r="E31" s="3"/>
      <c r="F31" s="5">
        <f t="shared" si="2"/>
        <v>0</v>
      </c>
      <c r="G31" s="3"/>
      <c r="H31" s="3"/>
      <c r="I31" s="65"/>
      <c r="J31" s="3"/>
      <c r="K31" s="16"/>
      <c r="L31" s="28">
        <f t="shared" si="3"/>
        <v>0</v>
      </c>
      <c r="M31" s="19"/>
    </row>
    <row r="32" spans="1:13" ht="20.100000000000001" customHeight="1" x14ac:dyDescent="0.25">
      <c r="A32" s="61">
        <f>+Risks!E8</f>
        <v>0</v>
      </c>
      <c r="B32" s="62" t="str">
        <f>Risks!$E$3</f>
        <v>Use</v>
      </c>
      <c r="C32" s="62" t="str">
        <f>+Risks!$A8</f>
        <v>Equipment and facilities</v>
      </c>
      <c r="D32" s="3"/>
      <c r="E32" s="3"/>
      <c r="F32" s="5">
        <f t="shared" si="2"/>
        <v>0</v>
      </c>
      <c r="G32" s="3"/>
      <c r="H32" s="3"/>
      <c r="I32" s="65"/>
      <c r="J32" s="3"/>
      <c r="K32" s="16"/>
      <c r="L32" s="28">
        <f t="shared" si="3"/>
        <v>0</v>
      </c>
      <c r="M32" s="19"/>
    </row>
    <row r="33" spans="1:13" ht="20.100000000000001" customHeight="1" x14ac:dyDescent="0.25">
      <c r="A33" s="61">
        <f>+Risks!E9</f>
        <v>0</v>
      </c>
      <c r="B33" s="62" t="str">
        <f>Risks!$E$3</f>
        <v>Use</v>
      </c>
      <c r="C33" s="62" t="str">
        <f>+Risks!$A9</f>
        <v>Technology and IP</v>
      </c>
      <c r="D33" s="3"/>
      <c r="E33" s="3"/>
      <c r="F33" s="5">
        <f t="shared" si="2"/>
        <v>0</v>
      </c>
      <c r="G33" s="3"/>
      <c r="H33" s="3"/>
      <c r="I33" s="65"/>
      <c r="J33" s="3"/>
      <c r="K33" s="16"/>
      <c r="L33" s="28">
        <f t="shared" si="3"/>
        <v>0</v>
      </c>
      <c r="M33" s="19"/>
    </row>
    <row r="34" spans="1:13" ht="20.100000000000001" customHeight="1" x14ac:dyDescent="0.25">
      <c r="A34" s="61">
        <f>+Risks!E10</f>
        <v>0</v>
      </c>
      <c r="B34" s="62" t="str">
        <f>Risks!$E$3</f>
        <v>Use</v>
      </c>
      <c r="C34" s="62" t="str">
        <f>+Risks!$A10</f>
        <v>Working capital</v>
      </c>
      <c r="D34" s="3"/>
      <c r="E34" s="3"/>
      <c r="F34" s="5">
        <f t="shared" si="2"/>
        <v>0</v>
      </c>
      <c r="G34" s="3"/>
      <c r="H34" s="3"/>
      <c r="I34" s="65"/>
      <c r="J34" s="3"/>
      <c r="K34" s="16"/>
      <c r="L34" s="28">
        <f t="shared" si="3"/>
        <v>0</v>
      </c>
      <c r="M34" s="19"/>
    </row>
    <row r="35" spans="1:13" ht="20.100000000000001" customHeight="1" x14ac:dyDescent="0.25">
      <c r="A35" s="61">
        <f>+Risks!E11</f>
        <v>0</v>
      </c>
      <c r="B35" s="62" t="str">
        <f>Risks!$E$3</f>
        <v>Use</v>
      </c>
      <c r="C35" s="62" t="str">
        <f>+Risks!$A11</f>
        <v>Other factors</v>
      </c>
      <c r="D35" s="3"/>
      <c r="E35" s="3"/>
      <c r="F35" s="5">
        <f t="shared" si="2"/>
        <v>0</v>
      </c>
      <c r="G35" s="3"/>
      <c r="H35" s="3"/>
      <c r="I35" s="65"/>
      <c r="J35" s="3"/>
      <c r="K35" s="16"/>
      <c r="L35" s="28">
        <f t="shared" si="3"/>
        <v>0</v>
      </c>
      <c r="M35" s="19"/>
    </row>
    <row r="36" spans="1:13" ht="20.100000000000001" customHeight="1" x14ac:dyDescent="0.25">
      <c r="A36" s="61">
        <f>+Risks!F4</f>
        <v>0</v>
      </c>
      <c r="B36" s="62" t="str">
        <f>Risks!$F$3</f>
        <v>Consumables</v>
      </c>
      <c r="C36" s="62" t="str">
        <f>+Risks!$A4</f>
        <v>Communication</v>
      </c>
      <c r="D36" s="3"/>
      <c r="E36" s="3"/>
      <c r="F36" s="5">
        <f t="shared" si="2"/>
        <v>0</v>
      </c>
      <c r="G36" s="3"/>
      <c r="H36" s="3"/>
      <c r="I36" s="65"/>
      <c r="J36" s="3"/>
      <c r="K36" s="16"/>
      <c r="L36" s="28">
        <f t="shared" si="3"/>
        <v>0</v>
      </c>
      <c r="M36" s="19"/>
    </row>
    <row r="37" spans="1:13" ht="20.100000000000001" customHeight="1" x14ac:dyDescent="0.25">
      <c r="A37" s="61">
        <f>+Risks!F5</f>
        <v>0</v>
      </c>
      <c r="B37" s="62" t="str">
        <f>Risks!$F$3</f>
        <v>Consumables</v>
      </c>
      <c r="C37" s="62" t="str">
        <f>+Risks!$A5</f>
        <v>Labor</v>
      </c>
      <c r="D37" s="3"/>
      <c r="E37" s="3"/>
      <c r="F37" s="5">
        <f t="shared" si="2"/>
        <v>0</v>
      </c>
      <c r="G37" s="3"/>
      <c r="H37" s="3"/>
      <c r="I37" s="65"/>
      <c r="J37" s="3"/>
      <c r="K37" s="16"/>
      <c r="L37" s="28">
        <f t="shared" si="3"/>
        <v>0</v>
      </c>
      <c r="M37" s="19"/>
    </row>
    <row r="38" spans="1:13" ht="20.100000000000001" customHeight="1" x14ac:dyDescent="0.25">
      <c r="A38" s="61">
        <f>+Risks!F6</f>
        <v>0</v>
      </c>
      <c r="B38" s="62" t="str">
        <f>Risks!$F$3</f>
        <v>Consumables</v>
      </c>
      <c r="C38" s="62" t="str">
        <f>+Risks!$A6</f>
        <v>Knowhow</v>
      </c>
      <c r="D38" s="3"/>
      <c r="E38" s="3"/>
      <c r="F38" s="5">
        <f t="shared" si="2"/>
        <v>0</v>
      </c>
      <c r="G38" s="3"/>
      <c r="H38" s="3"/>
      <c r="I38" s="65"/>
      <c r="J38" s="3"/>
      <c r="K38" s="16"/>
      <c r="L38" s="28">
        <f t="shared" si="3"/>
        <v>0</v>
      </c>
      <c r="M38" s="19"/>
    </row>
    <row r="39" spans="1:13" ht="20.100000000000001" customHeight="1" x14ac:dyDescent="0.25">
      <c r="A39" s="61">
        <f>+Risks!F7</f>
        <v>0</v>
      </c>
      <c r="B39" s="62" t="str">
        <f>Risks!$F$3</f>
        <v>Consumables</v>
      </c>
      <c r="C39" s="62" t="str">
        <f>+Risks!$A7</f>
        <v>Supplies and materials</v>
      </c>
      <c r="D39" s="3"/>
      <c r="E39" s="3"/>
      <c r="F39" s="5">
        <f>E39*D39</f>
        <v>0</v>
      </c>
      <c r="G39" s="3"/>
      <c r="H39" s="3"/>
      <c r="I39" s="65"/>
      <c r="J39" s="3"/>
      <c r="K39" s="16"/>
      <c r="L39" s="28">
        <f>K39*J39</f>
        <v>0</v>
      </c>
      <c r="M39" s="19"/>
    </row>
    <row r="40" spans="1:13" ht="20.100000000000001" customHeight="1" x14ac:dyDescent="0.25">
      <c r="A40" s="61">
        <f>+Risks!F8</f>
        <v>0</v>
      </c>
      <c r="B40" s="62" t="str">
        <f>Risks!$F$3</f>
        <v>Consumables</v>
      </c>
      <c r="C40" s="62" t="str">
        <f>+Risks!$A8</f>
        <v>Equipment and facilities</v>
      </c>
      <c r="D40" s="3"/>
      <c r="E40" s="3"/>
      <c r="F40" s="5">
        <f t="shared" ref="F40:F59" si="4">E40*D40</f>
        <v>0</v>
      </c>
      <c r="G40" s="3"/>
      <c r="H40" s="3"/>
      <c r="I40" s="65"/>
      <c r="J40" s="3"/>
      <c r="K40" s="16"/>
      <c r="L40" s="28">
        <f t="shared" ref="L40:L59" si="5">K40*J40</f>
        <v>0</v>
      </c>
      <c r="M40" s="19"/>
    </row>
    <row r="41" spans="1:13" ht="20.100000000000001" customHeight="1" x14ac:dyDescent="0.25">
      <c r="A41" s="61">
        <f>+Risks!F9</f>
        <v>0</v>
      </c>
      <c r="B41" s="62" t="str">
        <f>Risks!$F$3</f>
        <v>Consumables</v>
      </c>
      <c r="C41" s="62" t="str">
        <f>+Risks!$A9</f>
        <v>Technology and IP</v>
      </c>
      <c r="D41" s="3"/>
      <c r="E41" s="3"/>
      <c r="F41" s="5">
        <f t="shared" si="4"/>
        <v>0</v>
      </c>
      <c r="G41" s="3"/>
      <c r="H41" s="3"/>
      <c r="I41" s="65"/>
      <c r="J41" s="3"/>
      <c r="K41" s="16"/>
      <c r="L41" s="28">
        <f t="shared" si="5"/>
        <v>0</v>
      </c>
      <c r="M41" s="19"/>
    </row>
    <row r="42" spans="1:13" ht="20.100000000000001" customHeight="1" x14ac:dyDescent="0.25">
      <c r="A42" s="61">
        <f>+Risks!F10</f>
        <v>0</v>
      </c>
      <c r="B42" s="62" t="str">
        <f>Risks!$F$3</f>
        <v>Consumables</v>
      </c>
      <c r="C42" s="62" t="str">
        <f>+Risks!$A10</f>
        <v>Working capital</v>
      </c>
      <c r="D42" s="3"/>
      <c r="E42" s="3"/>
      <c r="F42" s="5">
        <f t="shared" si="4"/>
        <v>0</v>
      </c>
      <c r="G42" s="3"/>
      <c r="H42" s="3"/>
      <c r="I42" s="65"/>
      <c r="J42" s="3"/>
      <c r="K42" s="16"/>
      <c r="L42" s="28">
        <f t="shared" si="5"/>
        <v>0</v>
      </c>
      <c r="M42" s="19"/>
    </row>
    <row r="43" spans="1:13" ht="20.100000000000001" customHeight="1" x14ac:dyDescent="0.25">
      <c r="A43" s="61">
        <f>+Risks!F11</f>
        <v>0</v>
      </c>
      <c r="B43" s="62" t="str">
        <f>Risks!$F$3</f>
        <v>Consumables</v>
      </c>
      <c r="C43" s="62" t="str">
        <f>+Risks!$A11</f>
        <v>Other factors</v>
      </c>
      <c r="D43" s="3"/>
      <c r="E43" s="3"/>
      <c r="F43" s="5">
        <f t="shared" si="4"/>
        <v>0</v>
      </c>
      <c r="G43" s="3"/>
      <c r="H43" s="3"/>
      <c r="I43" s="65"/>
      <c r="J43" s="3"/>
      <c r="K43" s="16"/>
      <c r="L43" s="28">
        <f t="shared" si="5"/>
        <v>0</v>
      </c>
      <c r="M43" s="19"/>
    </row>
    <row r="44" spans="1:13" ht="20.100000000000001" customHeight="1" x14ac:dyDescent="0.25">
      <c r="A44" s="61">
        <f>+Risks!G4</f>
        <v>0</v>
      </c>
      <c r="B44" s="62" t="str">
        <f>Risks!$G$3</f>
        <v>Maintenance</v>
      </c>
      <c r="C44" s="62" t="str">
        <f>+Risks!$A4</f>
        <v>Communication</v>
      </c>
      <c r="D44" s="3"/>
      <c r="E44" s="3"/>
      <c r="F44" s="5">
        <f t="shared" si="4"/>
        <v>0</v>
      </c>
      <c r="G44" s="3"/>
      <c r="H44" s="3"/>
      <c r="I44" s="65"/>
      <c r="J44" s="3"/>
      <c r="K44" s="16"/>
      <c r="L44" s="28">
        <f t="shared" si="5"/>
        <v>0</v>
      </c>
      <c r="M44" s="19"/>
    </row>
    <row r="45" spans="1:13" ht="20.100000000000001" customHeight="1" x14ac:dyDescent="0.25">
      <c r="A45" s="61">
        <f>+Risks!G5</f>
        <v>0</v>
      </c>
      <c r="B45" s="62" t="str">
        <f>Risks!$G$3</f>
        <v>Maintenance</v>
      </c>
      <c r="C45" s="62" t="str">
        <f>+Risks!$A5</f>
        <v>Labor</v>
      </c>
      <c r="D45" s="3"/>
      <c r="E45" s="3"/>
      <c r="F45" s="5">
        <f t="shared" si="4"/>
        <v>0</v>
      </c>
      <c r="G45" s="3"/>
      <c r="H45" s="3"/>
      <c r="I45" s="65"/>
      <c r="J45" s="3"/>
      <c r="K45" s="16"/>
      <c r="L45" s="28">
        <f t="shared" si="5"/>
        <v>0</v>
      </c>
      <c r="M45" s="19"/>
    </row>
    <row r="46" spans="1:13" ht="20.100000000000001" customHeight="1" x14ac:dyDescent="0.25">
      <c r="A46" s="61">
        <f>+Risks!G6</f>
        <v>0</v>
      </c>
      <c r="B46" s="62" t="str">
        <f>Risks!$G$3</f>
        <v>Maintenance</v>
      </c>
      <c r="C46" s="62" t="str">
        <f>+Risks!$A6</f>
        <v>Knowhow</v>
      </c>
      <c r="D46" s="3"/>
      <c r="E46" s="3"/>
      <c r="F46" s="5">
        <f t="shared" si="4"/>
        <v>0</v>
      </c>
      <c r="G46" s="3"/>
      <c r="H46" s="3"/>
      <c r="I46" s="65"/>
      <c r="J46" s="3"/>
      <c r="K46" s="16"/>
      <c r="L46" s="28">
        <f t="shared" si="5"/>
        <v>0</v>
      </c>
      <c r="M46" s="19"/>
    </row>
    <row r="47" spans="1:13" ht="20.100000000000001" customHeight="1" x14ac:dyDescent="0.25">
      <c r="A47" s="61">
        <f>+Risks!G7</f>
        <v>0</v>
      </c>
      <c r="B47" s="62" t="str">
        <f>Risks!$G$3</f>
        <v>Maintenance</v>
      </c>
      <c r="C47" s="62" t="str">
        <f>+Risks!$A7</f>
        <v>Supplies and materials</v>
      </c>
      <c r="D47" s="3"/>
      <c r="E47" s="3"/>
      <c r="F47" s="5">
        <f t="shared" si="4"/>
        <v>0</v>
      </c>
      <c r="G47" s="3"/>
      <c r="H47" s="3"/>
      <c r="I47" s="65"/>
      <c r="J47" s="3"/>
      <c r="K47" s="16"/>
      <c r="L47" s="28">
        <f t="shared" si="5"/>
        <v>0</v>
      </c>
      <c r="M47" s="19"/>
    </row>
    <row r="48" spans="1:13" ht="20.100000000000001" customHeight="1" x14ac:dyDescent="0.25">
      <c r="A48" s="61">
        <f>+Risks!G8</f>
        <v>0</v>
      </c>
      <c r="B48" s="62" t="str">
        <f>Risks!$G$3</f>
        <v>Maintenance</v>
      </c>
      <c r="C48" s="62" t="str">
        <f>+Risks!$A8</f>
        <v>Equipment and facilities</v>
      </c>
      <c r="D48" s="3"/>
      <c r="E48" s="3"/>
      <c r="F48" s="5">
        <f t="shared" si="4"/>
        <v>0</v>
      </c>
      <c r="G48" s="3"/>
      <c r="H48" s="3"/>
      <c r="I48" s="65"/>
      <c r="J48" s="3"/>
      <c r="K48" s="16"/>
      <c r="L48" s="28">
        <f t="shared" si="5"/>
        <v>0</v>
      </c>
      <c r="M48" s="19"/>
    </row>
    <row r="49" spans="1:13" ht="20.100000000000001" customHeight="1" x14ac:dyDescent="0.25">
      <c r="A49" s="61">
        <f>+Risks!G9</f>
        <v>0</v>
      </c>
      <c r="B49" s="62" t="str">
        <f>Risks!$G$3</f>
        <v>Maintenance</v>
      </c>
      <c r="C49" s="62" t="str">
        <f>+Risks!$A9</f>
        <v>Technology and IP</v>
      </c>
      <c r="D49" s="3"/>
      <c r="E49" s="3"/>
      <c r="F49" s="5">
        <f t="shared" si="4"/>
        <v>0</v>
      </c>
      <c r="G49" s="3"/>
      <c r="H49" s="3"/>
      <c r="I49" s="65"/>
      <c r="J49" s="3"/>
      <c r="K49" s="16"/>
      <c r="L49" s="28">
        <f t="shared" si="5"/>
        <v>0</v>
      </c>
      <c r="M49" s="19"/>
    </row>
    <row r="50" spans="1:13" ht="20.100000000000001" customHeight="1" x14ac:dyDescent="0.25">
      <c r="A50" s="61">
        <f>+Risks!G10</f>
        <v>0</v>
      </c>
      <c r="B50" s="62" t="str">
        <f>Risks!$G$3</f>
        <v>Maintenance</v>
      </c>
      <c r="C50" s="62" t="str">
        <f>+Risks!$A10</f>
        <v>Working capital</v>
      </c>
      <c r="D50" s="3"/>
      <c r="E50" s="3"/>
      <c r="F50" s="5">
        <f t="shared" si="4"/>
        <v>0</v>
      </c>
      <c r="G50" s="3"/>
      <c r="H50" s="3"/>
      <c r="I50" s="65"/>
      <c r="J50" s="3"/>
      <c r="K50" s="16"/>
      <c r="L50" s="28">
        <f t="shared" si="5"/>
        <v>0</v>
      </c>
      <c r="M50" s="19"/>
    </row>
    <row r="51" spans="1:13" ht="20.100000000000001" customHeight="1" x14ac:dyDescent="0.25">
      <c r="A51" s="61">
        <f>+Risks!G11</f>
        <v>0</v>
      </c>
      <c r="B51" s="62" t="str">
        <f>Risks!$G$3</f>
        <v>Maintenance</v>
      </c>
      <c r="C51" s="62" t="str">
        <f>+Risks!$A11</f>
        <v>Other factors</v>
      </c>
      <c r="D51" s="3"/>
      <c r="E51" s="3"/>
      <c r="F51" s="5">
        <f t="shared" si="4"/>
        <v>0</v>
      </c>
      <c r="G51" s="3"/>
      <c r="H51" s="3"/>
      <c r="I51" s="65"/>
      <c r="J51" s="3"/>
      <c r="K51" s="16"/>
      <c r="L51" s="28">
        <f t="shared" si="5"/>
        <v>0</v>
      </c>
      <c r="M51" s="19"/>
    </row>
    <row r="52" spans="1:13" ht="20.100000000000001" customHeight="1" x14ac:dyDescent="0.25">
      <c r="A52" s="61">
        <f>+Risks!H4</f>
        <v>0</v>
      </c>
      <c r="B52" s="62" t="str">
        <f>Risks!$H$3</f>
        <v>Disposal or recycling</v>
      </c>
      <c r="C52" s="62" t="str">
        <f>+Risks!$A4</f>
        <v>Communication</v>
      </c>
      <c r="D52" s="3"/>
      <c r="E52" s="3"/>
      <c r="F52" s="5">
        <f t="shared" si="4"/>
        <v>0</v>
      </c>
      <c r="G52" s="3"/>
      <c r="H52" s="3"/>
      <c r="I52" s="65"/>
      <c r="J52" s="3"/>
      <c r="K52" s="16"/>
      <c r="L52" s="28">
        <f t="shared" si="5"/>
        <v>0</v>
      </c>
      <c r="M52" s="19"/>
    </row>
    <row r="53" spans="1:13" ht="20.100000000000001" customHeight="1" x14ac:dyDescent="0.25">
      <c r="A53" s="61">
        <f>+Risks!H5</f>
        <v>0</v>
      </c>
      <c r="B53" s="62" t="str">
        <f>Risks!$H$3</f>
        <v>Disposal or recycling</v>
      </c>
      <c r="C53" s="62" t="str">
        <f>+Risks!$A5</f>
        <v>Labor</v>
      </c>
      <c r="D53" s="3"/>
      <c r="E53" s="3"/>
      <c r="F53" s="5">
        <f t="shared" si="4"/>
        <v>0</v>
      </c>
      <c r="G53" s="3"/>
      <c r="H53" s="3"/>
      <c r="I53" s="65"/>
      <c r="J53" s="3"/>
      <c r="K53" s="16"/>
      <c r="L53" s="28">
        <f t="shared" si="5"/>
        <v>0</v>
      </c>
      <c r="M53" s="19"/>
    </row>
    <row r="54" spans="1:13" ht="20.100000000000001" customHeight="1" x14ac:dyDescent="0.25">
      <c r="A54" s="61">
        <f>+Risks!H6</f>
        <v>0</v>
      </c>
      <c r="B54" s="62" t="str">
        <f>Risks!$H$3</f>
        <v>Disposal or recycling</v>
      </c>
      <c r="C54" s="62" t="str">
        <f>+Risks!$A6</f>
        <v>Knowhow</v>
      </c>
      <c r="D54" s="3"/>
      <c r="E54" s="3"/>
      <c r="F54" s="5">
        <f t="shared" si="4"/>
        <v>0</v>
      </c>
      <c r="G54" s="3"/>
      <c r="H54" s="3"/>
      <c r="I54" s="65"/>
      <c r="J54" s="3"/>
      <c r="K54" s="16"/>
      <c r="L54" s="28">
        <f t="shared" si="5"/>
        <v>0</v>
      </c>
      <c r="M54" s="19"/>
    </row>
    <row r="55" spans="1:13" ht="20.100000000000001" customHeight="1" x14ac:dyDescent="0.25">
      <c r="A55" s="61">
        <f>+Risks!H7</f>
        <v>0</v>
      </c>
      <c r="B55" s="62" t="str">
        <f>Risks!$H$3</f>
        <v>Disposal or recycling</v>
      </c>
      <c r="C55" s="62" t="str">
        <f>+Risks!$A7</f>
        <v>Supplies and materials</v>
      </c>
      <c r="D55" s="3"/>
      <c r="E55" s="3"/>
      <c r="F55" s="5">
        <f t="shared" si="4"/>
        <v>0</v>
      </c>
      <c r="G55" s="3"/>
      <c r="H55" s="3"/>
      <c r="I55" s="65"/>
      <c r="J55" s="3"/>
      <c r="K55" s="16"/>
      <c r="L55" s="28">
        <f t="shared" si="5"/>
        <v>0</v>
      </c>
      <c r="M55" s="19"/>
    </row>
    <row r="56" spans="1:13" ht="20.100000000000001" customHeight="1" x14ac:dyDescent="0.25">
      <c r="A56" s="61">
        <f>+Risks!H8</f>
        <v>0</v>
      </c>
      <c r="B56" s="62" t="str">
        <f>Risks!$H$3</f>
        <v>Disposal or recycling</v>
      </c>
      <c r="C56" s="62" t="str">
        <f>+Risks!$A8</f>
        <v>Equipment and facilities</v>
      </c>
      <c r="D56" s="3"/>
      <c r="E56" s="3"/>
      <c r="F56" s="5">
        <f t="shared" si="4"/>
        <v>0</v>
      </c>
      <c r="G56" s="3"/>
      <c r="H56" s="3"/>
      <c r="I56" s="65"/>
      <c r="J56" s="3"/>
      <c r="K56" s="16"/>
      <c r="L56" s="28">
        <f t="shared" si="5"/>
        <v>0</v>
      </c>
      <c r="M56" s="19"/>
    </row>
    <row r="57" spans="1:13" ht="20.100000000000001" customHeight="1" x14ac:dyDescent="0.25">
      <c r="A57" s="61">
        <f>+Risks!H9</f>
        <v>0</v>
      </c>
      <c r="B57" s="62" t="str">
        <f>Risks!$H$3</f>
        <v>Disposal or recycling</v>
      </c>
      <c r="C57" s="62" t="str">
        <f>+Risks!$A9</f>
        <v>Technology and IP</v>
      </c>
      <c r="D57" s="3"/>
      <c r="E57" s="3"/>
      <c r="F57" s="5">
        <f t="shared" si="4"/>
        <v>0</v>
      </c>
      <c r="G57" s="3"/>
      <c r="H57" s="3"/>
      <c r="I57" s="65"/>
      <c r="J57" s="3"/>
      <c r="K57" s="16"/>
      <c r="L57" s="28">
        <f t="shared" si="5"/>
        <v>0</v>
      </c>
      <c r="M57" s="19"/>
    </row>
    <row r="58" spans="1:13" ht="20.100000000000001" customHeight="1" x14ac:dyDescent="0.25">
      <c r="A58" s="61">
        <f>+Risks!H10</f>
        <v>0</v>
      </c>
      <c r="B58" s="62" t="str">
        <f>Risks!$H$3</f>
        <v>Disposal or recycling</v>
      </c>
      <c r="C58" s="62" t="str">
        <f>+Risks!$A10</f>
        <v>Working capital</v>
      </c>
      <c r="D58" s="3"/>
      <c r="E58" s="3"/>
      <c r="F58" s="5">
        <f t="shared" si="4"/>
        <v>0</v>
      </c>
      <c r="G58" s="3"/>
      <c r="H58" s="3"/>
      <c r="I58" s="65"/>
      <c r="J58" s="3"/>
      <c r="K58" s="16"/>
      <c r="L58" s="28">
        <f t="shared" si="5"/>
        <v>0</v>
      </c>
      <c r="M58" s="19"/>
    </row>
    <row r="59" spans="1:13" ht="20.100000000000001" customHeight="1" thickBot="1" x14ac:dyDescent="0.3">
      <c r="A59" s="63">
        <f>+Risks!H11</f>
        <v>0</v>
      </c>
      <c r="B59" s="64" t="str">
        <f>Risks!$H$3</f>
        <v>Disposal or recycling</v>
      </c>
      <c r="C59" s="64" t="str">
        <f>+Risks!$A11</f>
        <v>Other factors</v>
      </c>
      <c r="D59" s="4"/>
      <c r="E59" s="4"/>
      <c r="F59" s="6">
        <f t="shared" si="4"/>
        <v>0</v>
      </c>
      <c r="G59" s="4"/>
      <c r="H59" s="4"/>
      <c r="I59" s="66"/>
      <c r="J59" s="4"/>
      <c r="K59" s="25"/>
      <c r="L59" s="29">
        <f t="shared" si="5"/>
        <v>0</v>
      </c>
      <c r="M59" s="19"/>
    </row>
    <row r="60" spans="1:13" ht="20.100000000000001" customHeight="1" x14ac:dyDescent="0.25">
      <c r="A60" s="21" t="s">
        <v>0</v>
      </c>
      <c r="B60" s="21"/>
      <c r="C60" s="21"/>
      <c r="D60" s="22"/>
      <c r="E60" s="22"/>
      <c r="F60" s="23"/>
      <c r="G60" s="23"/>
      <c r="H60" s="23"/>
      <c r="I60" s="23"/>
      <c r="J60" s="24"/>
      <c r="K60" s="20"/>
      <c r="L60" s="20"/>
    </row>
    <row r="61" spans="1:13" ht="15.75" thickBot="1" x14ac:dyDescent="0.3">
      <c r="A61" s="42"/>
      <c r="B61" s="42"/>
      <c r="H61" s="33"/>
      <c r="I61" s="33"/>
    </row>
    <row r="62" spans="1:13" ht="17.45" customHeight="1" x14ac:dyDescent="0.25">
      <c r="A62" s="35" t="s">
        <v>49</v>
      </c>
      <c r="B62" s="36" t="s">
        <v>10</v>
      </c>
      <c r="C62" s="41"/>
      <c r="G62" s="30"/>
      <c r="H62" s="35" t="s">
        <v>61</v>
      </c>
      <c r="I62" s="36" t="s">
        <v>10</v>
      </c>
      <c r="J62" s="32"/>
    </row>
    <row r="63" spans="1:13" x14ac:dyDescent="0.25">
      <c r="A63" s="37" t="s">
        <v>50</v>
      </c>
      <c r="B63" s="38" t="s">
        <v>19</v>
      </c>
      <c r="C63" s="41"/>
      <c r="G63" s="31"/>
      <c r="H63" s="37" t="s">
        <v>22</v>
      </c>
      <c r="I63" s="38" t="s">
        <v>16</v>
      </c>
      <c r="J63" s="32"/>
    </row>
    <row r="64" spans="1:13" x14ac:dyDescent="0.25">
      <c r="A64" s="37" t="s">
        <v>51</v>
      </c>
      <c r="B64" s="38" t="s">
        <v>20</v>
      </c>
      <c r="C64" s="41"/>
      <c r="G64" s="31"/>
      <c r="H64" s="37" t="s">
        <v>23</v>
      </c>
      <c r="I64" s="38" t="s">
        <v>28</v>
      </c>
      <c r="J64" s="32"/>
    </row>
    <row r="65" spans="1:10" x14ac:dyDescent="0.25">
      <c r="A65" s="37" t="s">
        <v>52</v>
      </c>
      <c r="B65" s="38" t="s">
        <v>11</v>
      </c>
      <c r="C65" s="41"/>
      <c r="G65" s="31"/>
      <c r="H65" s="37" t="s">
        <v>24</v>
      </c>
      <c r="I65" s="38" t="s">
        <v>29</v>
      </c>
      <c r="J65" s="32"/>
    </row>
    <row r="66" spans="1:10" x14ac:dyDescent="0.25">
      <c r="A66" s="37" t="s">
        <v>53</v>
      </c>
      <c r="B66" s="38" t="s">
        <v>21</v>
      </c>
      <c r="C66" s="41"/>
      <c r="G66" s="31"/>
      <c r="H66" s="37" t="s">
        <v>25</v>
      </c>
      <c r="I66" s="38" t="s">
        <v>30</v>
      </c>
      <c r="J66" s="32"/>
    </row>
    <row r="67" spans="1:10" x14ac:dyDescent="0.25">
      <c r="A67" s="37" t="s">
        <v>54</v>
      </c>
      <c r="B67" s="38" t="s">
        <v>12</v>
      </c>
      <c r="C67" s="41"/>
      <c r="G67" s="31"/>
      <c r="H67" s="37" t="s">
        <v>26</v>
      </c>
      <c r="I67" s="38" t="s">
        <v>31</v>
      </c>
      <c r="J67" s="32"/>
    </row>
    <row r="68" spans="1:10" x14ac:dyDescent="0.25">
      <c r="A68" s="37" t="s">
        <v>55</v>
      </c>
      <c r="B68" s="38" t="s">
        <v>15</v>
      </c>
      <c r="C68" s="41"/>
      <c r="G68" s="31"/>
      <c r="H68" s="37" t="s">
        <v>27</v>
      </c>
      <c r="I68" s="38" t="s">
        <v>32</v>
      </c>
      <c r="J68" s="32"/>
    </row>
    <row r="69" spans="1:10" ht="15.75" thickBot="1" x14ac:dyDescent="0.3">
      <c r="A69" s="37" t="s">
        <v>56</v>
      </c>
      <c r="B69" s="38" t="s">
        <v>16</v>
      </c>
      <c r="C69" s="41"/>
      <c r="G69" s="31"/>
      <c r="H69" s="39" t="s">
        <v>62</v>
      </c>
      <c r="I69" s="40" t="s">
        <v>33</v>
      </c>
      <c r="J69" s="32"/>
    </row>
    <row r="70" spans="1:10" x14ac:dyDescent="0.25">
      <c r="A70" s="37" t="s">
        <v>57</v>
      </c>
      <c r="B70" s="38" t="s">
        <v>13</v>
      </c>
      <c r="C70" s="41"/>
      <c r="H70" s="34"/>
      <c r="I70" s="34"/>
    </row>
    <row r="71" spans="1:10" x14ac:dyDescent="0.25">
      <c r="A71" s="37" t="s">
        <v>58</v>
      </c>
      <c r="B71" s="38" t="s">
        <v>14</v>
      </c>
      <c r="C71" s="41"/>
      <c r="H71" s="10"/>
      <c r="I71" s="10"/>
    </row>
    <row r="72" spans="1:10" x14ac:dyDescent="0.25">
      <c r="A72" s="37" t="s">
        <v>59</v>
      </c>
      <c r="B72" s="38" t="s">
        <v>18</v>
      </c>
      <c r="C72" s="41"/>
      <c r="H72" s="10"/>
      <c r="I72" s="10"/>
    </row>
    <row r="73" spans="1:10" ht="15.75" thickBot="1" x14ac:dyDescent="0.3">
      <c r="A73" s="39" t="s">
        <v>60</v>
      </c>
      <c r="B73" s="40" t="s">
        <v>17</v>
      </c>
      <c r="C73" s="41"/>
      <c r="H73" s="10"/>
      <c r="I73" s="10"/>
    </row>
    <row r="74" spans="1:10" x14ac:dyDescent="0.25">
      <c r="A74" s="43"/>
      <c r="B74" s="43"/>
    </row>
  </sheetData>
  <mergeCells count="13">
    <mergeCell ref="A1:L1"/>
    <mergeCell ref="B2:B3"/>
    <mergeCell ref="A2:A3"/>
    <mergeCell ref="D2:D3"/>
    <mergeCell ref="F2:F3"/>
    <mergeCell ref="E2:E3"/>
    <mergeCell ref="L2:L3"/>
    <mergeCell ref="K2:K3"/>
    <mergeCell ref="G2:G3"/>
    <mergeCell ref="H2:H3"/>
    <mergeCell ref="C2:C3"/>
    <mergeCell ref="I2:I3"/>
    <mergeCell ref="J2:J3"/>
  </mergeCells>
  <pageMargins left="0.7" right="0.7" top="0.75" bottom="0.75" header="0.3" footer="0.3"/>
  <pageSetup orientation="portrait" r:id="rId1"/>
  <headerFooter>
    <oddFooter>&amp;C&amp;1#&amp;"Calibri"&amp;10&amp;K000000WIPO FOR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zoomScale="75" zoomScaleNormal="75" workbookViewId="0">
      <pane ySplit="2" topLeftCell="A3" activePane="bottomLeft" state="frozen"/>
      <selection pane="bottomLeft" sqref="A1:D1"/>
    </sheetView>
  </sheetViews>
  <sheetFormatPr defaultColWidth="8.85546875" defaultRowHeight="15" x14ac:dyDescent="0.25"/>
  <cols>
    <col min="1" max="1" width="52.5703125" style="9" customWidth="1"/>
    <col min="2" max="2" width="18.42578125" style="9" customWidth="1"/>
    <col min="3" max="4" width="35.42578125" style="8" customWidth="1"/>
    <col min="5" max="16384" width="8.85546875" style="8"/>
  </cols>
  <sheetData>
    <row r="1" spans="1:4" s="7" customFormat="1" ht="60" customHeight="1" thickBot="1" x14ac:dyDescent="0.3">
      <c r="A1" s="71" t="s">
        <v>63</v>
      </c>
      <c r="B1" s="72"/>
      <c r="C1" s="72"/>
      <c r="D1" s="73"/>
    </row>
    <row r="2" spans="1:4" ht="44.45" customHeight="1" x14ac:dyDescent="0.2">
      <c r="A2" s="47" t="s">
        <v>64</v>
      </c>
      <c r="B2" s="48" t="s">
        <v>10</v>
      </c>
      <c r="C2" s="49" t="s">
        <v>65</v>
      </c>
      <c r="D2" s="50" t="s">
        <v>66</v>
      </c>
    </row>
    <row r="3" spans="1:4" ht="39.950000000000003" customHeight="1" x14ac:dyDescent="0.2">
      <c r="A3" s="45" t="s">
        <v>50</v>
      </c>
      <c r="B3" s="44" t="s">
        <v>19</v>
      </c>
      <c r="C3" s="46">
        <f>SUMIF('Significance of risks'!$G$4:$G$59,"NOI",'Significance of risks'!$F$4:$F$59)</f>
        <v>0</v>
      </c>
      <c r="D3" s="51">
        <f>SUMIF('Significance of risks'!$G$4:$G$59,"NOI",'Significance of risks'!$L$4:$L$59)</f>
        <v>0</v>
      </c>
    </row>
    <row r="4" spans="1:4" ht="39.950000000000003" customHeight="1" x14ac:dyDescent="0.2">
      <c r="A4" s="45" t="s">
        <v>51</v>
      </c>
      <c r="B4" s="44" t="s">
        <v>20</v>
      </c>
      <c r="C4" s="46">
        <f>SUMIF('Significance of risks'!$G$4:$G$59,"CDG",'Significance of risks'!$F$4:$F$59)</f>
        <v>0</v>
      </c>
      <c r="D4" s="51">
        <f>SUMIF('Significance of risks'!$G$4:$G$59,"CDG",'Significance of risks'!$L$4:$L$59)</f>
        <v>0</v>
      </c>
    </row>
    <row r="5" spans="1:4" ht="39.950000000000003" customHeight="1" x14ac:dyDescent="0.2">
      <c r="A5" s="45" t="s">
        <v>52</v>
      </c>
      <c r="B5" s="44" t="s">
        <v>11</v>
      </c>
      <c r="C5" s="46">
        <f>SUMIF('Significance of risks'!$G$4:$G$59,"PSD",'Significance of risks'!$F$4:$F$59)</f>
        <v>0</v>
      </c>
      <c r="D5" s="51">
        <f>SUMIF('Significance of risks'!$G$4:$G$59,"PSD",'Significance of risks'!$L$4:$L$59)</f>
        <v>0</v>
      </c>
    </row>
    <row r="6" spans="1:4" ht="39.950000000000003" customHeight="1" x14ac:dyDescent="0.2">
      <c r="A6" s="45" t="s">
        <v>53</v>
      </c>
      <c r="B6" s="44" t="s">
        <v>21</v>
      </c>
      <c r="C6" s="46">
        <f>SUMIF('Significance of risks'!$G$4:$G$59,"RPD",'Significance of risks'!$F$4:$F$59)</f>
        <v>0</v>
      </c>
      <c r="D6" s="51">
        <f>SUMIF('Significance of risks'!$G$4:$G$59,"RPD",'Significance of risks'!$L4:$L$59)</f>
        <v>0</v>
      </c>
    </row>
    <row r="7" spans="1:4" ht="39.950000000000003" customHeight="1" x14ac:dyDescent="0.2">
      <c r="A7" s="45" t="s">
        <v>54</v>
      </c>
      <c r="B7" s="44" t="s">
        <v>12</v>
      </c>
      <c r="C7" s="46">
        <f>SUMIF('Significance of risks'!$G$4:$G$59,"FPD",'Significance of risks'!$F$4:$F$59)</f>
        <v>0</v>
      </c>
      <c r="D7" s="51">
        <f>SUMIF('Significance of risks'!$G$4:$G$59,"FPD",'Significance of risks'!$L$4:$L$59)</f>
        <v>0</v>
      </c>
    </row>
    <row r="8" spans="1:4" ht="39.950000000000003" customHeight="1" x14ac:dyDescent="0.2">
      <c r="A8" s="45" t="s">
        <v>55</v>
      </c>
      <c r="B8" s="44" t="s">
        <v>15</v>
      </c>
      <c r="C8" s="46">
        <f>SUMIF('Significance of risks'!$G$4:$G$59,"PPL",'Significance of risks'!$F$4:$F$59)</f>
        <v>0</v>
      </c>
      <c r="D8" s="51">
        <f>SUMIF('Significance of risks'!$G$4:$G$59,"PPL",'Significance of risks'!$L$4:$L$59)</f>
        <v>0</v>
      </c>
    </row>
    <row r="9" spans="1:4" ht="39.950000000000003" customHeight="1" x14ac:dyDescent="0.2">
      <c r="A9" s="45" t="s">
        <v>56</v>
      </c>
      <c r="B9" s="44" t="s">
        <v>16</v>
      </c>
      <c r="C9" s="46">
        <f>SUMIF('Significance of risks'!$G$4:$G$59,"ICS",'Significance of risks'!$F$4:$F$59)</f>
        <v>0</v>
      </c>
      <c r="D9" s="51">
        <f>SUMIF('Significance of risks'!$G$4:$G$59,"ICS",'Significance of risks'!$L$4:$L$59)</f>
        <v>0</v>
      </c>
    </row>
    <row r="10" spans="1:4" ht="39.950000000000003" customHeight="1" x14ac:dyDescent="0.2">
      <c r="A10" s="45" t="s">
        <v>57</v>
      </c>
      <c r="B10" s="44" t="s">
        <v>13</v>
      </c>
      <c r="C10" s="46">
        <f>SUMIF('Significance of risks'!$G$4:$G$59,"ESB",'Significance of risks'!$F$4:$F$59)</f>
        <v>0</v>
      </c>
      <c r="D10" s="51">
        <f>SUMIF('Significance of risks'!$G$4:$G$59,"ESB",'Significance of risks'!$L$4:$L$59)</f>
        <v>0</v>
      </c>
    </row>
    <row r="11" spans="1:4" ht="39.950000000000003" customHeight="1" x14ac:dyDescent="0.2">
      <c r="A11" s="45" t="s">
        <v>58</v>
      </c>
      <c r="B11" s="44" t="s">
        <v>14</v>
      </c>
      <c r="C11" s="46">
        <f>SUMIF('Significance of risks'!$G$4:$G$59,"NPP",'Significance of risks'!$F$4:$F$59)</f>
        <v>0</v>
      </c>
      <c r="D11" s="51">
        <f>SUMIF('Significance of risks'!$G$4:$G$59,"NPP",'Significance of risks'!$L$4:$L$59)</f>
        <v>0</v>
      </c>
    </row>
    <row r="12" spans="1:4" ht="39.950000000000003" customHeight="1" x14ac:dyDescent="0.2">
      <c r="A12" s="45" t="s">
        <v>59</v>
      </c>
      <c r="B12" s="44" t="s">
        <v>18</v>
      </c>
      <c r="C12" s="46">
        <f>SUMIF('Significance of risks'!$G$4:$G$59,"OPS",'Significance of risks'!$F$4:$F$59)</f>
        <v>0</v>
      </c>
      <c r="D12" s="51">
        <f>SUMIF('Significance of risks'!$G$4:$G$59,"OPS",'Significance of risks'!$L$4:$L$59)</f>
        <v>0</v>
      </c>
    </row>
    <row r="13" spans="1:4" ht="39.950000000000003" customHeight="1" thickBot="1" x14ac:dyDescent="0.25">
      <c r="A13" s="52" t="s">
        <v>60</v>
      </c>
      <c r="B13" s="53" t="s">
        <v>17</v>
      </c>
      <c r="C13" s="54">
        <f>SUMIF('Significance of risks'!$G$4:$G$59,"OPS",'Significance of risks'!$F$4:$F$59)</f>
        <v>0</v>
      </c>
      <c r="D13" s="55">
        <f>SUMIF('Significance of risks'!$G$4:$G$59,"OPS",'Significance of risks'!$L$4:$L$59)</f>
        <v>0</v>
      </c>
    </row>
  </sheetData>
  <mergeCells count="1">
    <mergeCell ref="A1:D1"/>
  </mergeCells>
  <pageMargins left="0.7" right="0.7" top="0.75" bottom="0.75" header="0.3" footer="0.3"/>
  <pageSetup orientation="portrait" r:id="rId1"/>
  <headerFooter>
    <oddFooter>&amp;C&amp;1#&amp;"Calibri"&amp;10&amp;K000000WIPO FOR OFFICIAL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"/>
  <sheetViews>
    <sheetView zoomScale="75" zoomScaleNormal="75" workbookViewId="0">
      <selection sqref="A1:D1"/>
    </sheetView>
  </sheetViews>
  <sheetFormatPr defaultColWidth="8.85546875" defaultRowHeight="14.25" x14ac:dyDescent="0.2"/>
  <cols>
    <col min="1" max="1" width="59.5703125" style="8" customWidth="1"/>
    <col min="2" max="2" width="19.42578125" style="8" customWidth="1"/>
    <col min="3" max="3" width="28.42578125" style="8" customWidth="1"/>
    <col min="4" max="4" width="29.140625" style="8" customWidth="1"/>
    <col min="5" max="16384" width="8.85546875" style="8"/>
  </cols>
  <sheetData>
    <row r="1" spans="1:4" ht="45" customHeight="1" thickBot="1" x14ac:dyDescent="0.25">
      <c r="A1" s="71" t="s">
        <v>70</v>
      </c>
      <c r="B1" s="72"/>
      <c r="C1" s="72"/>
      <c r="D1" s="73"/>
    </row>
    <row r="2" spans="1:4" ht="39" customHeight="1" x14ac:dyDescent="0.2">
      <c r="A2" s="47" t="s">
        <v>71</v>
      </c>
      <c r="B2" s="48" t="s">
        <v>10</v>
      </c>
      <c r="C2" s="48" t="s">
        <v>65</v>
      </c>
      <c r="D2" s="56" t="s">
        <v>66</v>
      </c>
    </row>
    <row r="3" spans="1:4" ht="18" x14ac:dyDescent="0.2">
      <c r="A3" s="59" t="s">
        <v>22</v>
      </c>
      <c r="B3" s="44" t="s">
        <v>16</v>
      </c>
      <c r="C3" s="46">
        <f>SUMIF('Significance of risks'!$H$4:$H$59,"ICS",'Significance of risks'!$F$4:$F$59)</f>
        <v>0</v>
      </c>
      <c r="D3" s="51">
        <f>SUMIF('Significance of risks'!$H$4:$H$59,"ICS",'Significance of risks'!$L$4:$L$59)</f>
        <v>0</v>
      </c>
    </row>
    <row r="4" spans="1:4" ht="18" x14ac:dyDescent="0.2">
      <c r="A4" s="59" t="s">
        <v>23</v>
      </c>
      <c r="B4" s="44" t="s">
        <v>28</v>
      </c>
      <c r="C4" s="46">
        <f>SUMIF('Significance of risks'!$H$4:$H$59,"S",'Significance of risks'!$F$4:$F$59)</f>
        <v>0</v>
      </c>
      <c r="D4" s="51">
        <f>SUMIF('Significance of risks'!$H$4:$H$59,"S",'Significance of risks'!$L$4:$L$59)</f>
        <v>0</v>
      </c>
    </row>
    <row r="5" spans="1:4" ht="18" x14ac:dyDescent="0.2">
      <c r="A5" s="59" t="s">
        <v>24</v>
      </c>
      <c r="B5" s="44" t="s">
        <v>29</v>
      </c>
      <c r="C5" s="46">
        <f>SUMIF('Significance of risks'!$H$4:$H$59,"D",'Significance of risks'!$F$4:$F$59)</f>
        <v>0</v>
      </c>
      <c r="D5" s="51">
        <f>SUMIF('Significance of risks'!$H$4:$H$59,"R&amp;D",'Significance of risks'!$L$4:$L$59)</f>
        <v>0</v>
      </c>
    </row>
    <row r="6" spans="1:4" ht="18" x14ac:dyDescent="0.2">
      <c r="A6" s="59" t="s">
        <v>25</v>
      </c>
      <c r="B6" s="44" t="s">
        <v>30</v>
      </c>
      <c r="C6" s="46">
        <f>SUMIF('Significance of risks'!$H$4:$H$59,"R&amp;D",'Significance of risks'!$F$4:$F$59)</f>
        <v>0</v>
      </c>
      <c r="D6" s="51">
        <f>SUMIF('Significance of risks'!$H$4:$H$59,"R&amp;D",'Significance of risks'!$L4:$L$59)</f>
        <v>0</v>
      </c>
    </row>
    <row r="7" spans="1:4" ht="18" x14ac:dyDescent="0.2">
      <c r="A7" s="59" t="s">
        <v>26</v>
      </c>
      <c r="B7" s="44" t="s">
        <v>31</v>
      </c>
      <c r="C7" s="46">
        <f>SUMIF('Significance of risks'!$H$4:$H$59,"T",'Significance of risks'!$F$4:$F$59)</f>
        <v>0</v>
      </c>
      <c r="D7" s="57">
        <f>SUMIF('Significance of risks'!$H$4:$H$59,"T",'Significance of risks'!$L$4:$L$59)</f>
        <v>0</v>
      </c>
    </row>
    <row r="8" spans="1:4" ht="18" x14ac:dyDescent="0.2">
      <c r="A8" s="59" t="s">
        <v>27</v>
      </c>
      <c r="B8" s="44" t="s">
        <v>32</v>
      </c>
      <c r="C8" s="46">
        <f>SUMIF('Significance of risks'!$H$4:$H$59,"L",'Significance of risks'!$F$4:$F$59)</f>
        <v>0</v>
      </c>
      <c r="D8" s="51">
        <f>SUMIF('Significance of risks'!$H$4:$H$59,"L",'Significance of risks'!$L$4:$L$59)</f>
        <v>0</v>
      </c>
    </row>
    <row r="9" spans="1:4" ht="18.75" thickBot="1" x14ac:dyDescent="0.25">
      <c r="A9" s="58" t="s">
        <v>62</v>
      </c>
      <c r="B9" s="53" t="s">
        <v>33</v>
      </c>
      <c r="C9" s="54">
        <f>SUMIF('Significance of risks'!$H$4:$H$59,"PL",'Significance of risks'!$F$4:$F$59)</f>
        <v>0</v>
      </c>
      <c r="D9" s="55">
        <f>SUMIF('Significance of risks'!$H$4:$H$59,"PL",'Significance of risks'!$L$4:$L$59)</f>
        <v>0</v>
      </c>
    </row>
  </sheetData>
  <mergeCells count="1">
    <mergeCell ref="A1:D1"/>
  </mergeCells>
  <pageMargins left="0.7" right="0.7" top="0.75" bottom="0.75" header="0.3" footer="0.3"/>
  <pageSetup orientation="portrait" r:id="rId1"/>
  <headerFooter>
    <oddFooter>&amp;C&amp;1#&amp;"Calibri"&amp;10&amp;K000000WIPO FOR OFFICIAL USE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M21" sqref="M21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Footer>&amp;C&amp;1#&amp;"Calibri"&amp;10&amp;K000000WIPO FOR OFFICIAL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Risks</vt:lpstr>
      <vt:lpstr>Significance of risks</vt:lpstr>
      <vt:lpstr>Significance for life cycle</vt:lpstr>
      <vt:lpstr>Where risks are addressed</vt:lpstr>
      <vt:lpstr>Notes and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Leah Speser</dc:creator>
  <cp:keywords>FOR OFFICIAL USE ONLY</cp:keywords>
  <cp:lastModifiedBy>Nathalie</cp:lastModifiedBy>
  <dcterms:created xsi:type="dcterms:W3CDTF">2019-10-29T03:55:51Z</dcterms:created>
  <dcterms:modified xsi:type="dcterms:W3CDTF">2024-11-05T16:01:37Z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8beb2d49-15e1-4ead-b63d-4aa2ea75018b</vt:lpwstr>
  </property>
  <property fmtid="{D5CDD505-2E9C-101B-9397-08002B2CF9AE}" pid="3" name="TCSClassification">
    <vt:lpwstr>FOR OFFICIAL USE ONLY</vt:lpwstr>
  </property>
  <property fmtid="{D5CDD505-2E9C-101B-9397-08002B2CF9AE}" pid="4" name="Classification">
    <vt:lpwstr>For Official Use Only</vt:lpwstr>
  </property>
  <property fmtid="{D5CDD505-2E9C-101B-9397-08002B2CF9AE}" pid="5" name="VisualMarkings">
    <vt:lpwstr>Footer</vt:lpwstr>
  </property>
  <property fmtid="{D5CDD505-2E9C-101B-9397-08002B2CF9AE}" pid="6" name="Alignment">
    <vt:lpwstr>Centre</vt:lpwstr>
  </property>
  <property fmtid="{D5CDD505-2E9C-101B-9397-08002B2CF9AE}" pid="7" name="Language">
    <vt:lpwstr>English</vt:lpwstr>
  </property>
  <property fmtid="{D5CDD505-2E9C-101B-9397-08002B2CF9AE}" pid="8" name="MSIP_Label_bfc084f7-b690-4c43-8ee6-d475b6d3461d_Enabled">
    <vt:lpwstr>true</vt:lpwstr>
  </property>
  <property fmtid="{D5CDD505-2E9C-101B-9397-08002B2CF9AE}" pid="9" name="MSIP_Label_bfc084f7-b690-4c43-8ee6-d475b6d3461d_SetDate">
    <vt:lpwstr>2023-12-22T16:02:22Z</vt:lpwstr>
  </property>
  <property fmtid="{D5CDD505-2E9C-101B-9397-08002B2CF9AE}" pid="10" name="MSIP_Label_bfc084f7-b690-4c43-8ee6-d475b6d3461d_Method">
    <vt:lpwstr>Standard</vt:lpwstr>
  </property>
  <property fmtid="{D5CDD505-2E9C-101B-9397-08002B2CF9AE}" pid="11" name="MSIP_Label_bfc084f7-b690-4c43-8ee6-d475b6d3461d_Name">
    <vt:lpwstr>FOR OFFICIAL USE ONLY</vt:lpwstr>
  </property>
  <property fmtid="{D5CDD505-2E9C-101B-9397-08002B2CF9AE}" pid="12" name="MSIP_Label_bfc084f7-b690-4c43-8ee6-d475b6d3461d_SiteId">
    <vt:lpwstr>faa31b06-8ccc-48c9-867f-f7510dd11c02</vt:lpwstr>
  </property>
  <property fmtid="{D5CDD505-2E9C-101B-9397-08002B2CF9AE}" pid="13" name="MSIP_Label_bfc084f7-b690-4c43-8ee6-d475b6d3461d_ActionId">
    <vt:lpwstr>374df703-f7f3-49c2-9acc-a6b0ac10c65c</vt:lpwstr>
  </property>
  <property fmtid="{D5CDD505-2E9C-101B-9397-08002B2CF9AE}" pid="14" name="MSIP_Label_bfc084f7-b690-4c43-8ee6-d475b6d3461d_ContentBits">
    <vt:lpwstr>2</vt:lpwstr>
  </property>
</Properties>
</file>