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'Sheet1'!$A$1:$H$97</definedName>
    <definedName name="_xlnm.Print_Titles" localSheetId="0">'Sheet1'!$4:$8</definedName>
  </definedNames>
  <calcPr fullCalcOnLoad="1"/>
</workbook>
</file>

<file path=xl/sharedStrings.xml><?xml version="1.0" encoding="utf-8"?>
<sst xmlns="http://schemas.openxmlformats.org/spreadsheetml/2006/main" count="192" uniqueCount="108">
  <si>
    <t>Heading</t>
  </si>
  <si>
    <t>Approved</t>
  </si>
  <si>
    <t>Budget</t>
  </si>
  <si>
    <t>Value</t>
  </si>
  <si>
    <t>Revisions</t>
  </si>
  <si>
    <t>Revised</t>
  </si>
  <si>
    <t>01</t>
  </si>
  <si>
    <t>Main Program 2000-2001</t>
  </si>
  <si>
    <t>Ex-Main Program 1998-1999</t>
  </si>
  <si>
    <t>02</t>
  </si>
  <si>
    <t>Strategic Planning &amp;</t>
  </si>
  <si>
    <t>Policy Development</t>
  </si>
  <si>
    <t>Organs of Member</t>
  </si>
  <si>
    <t xml:space="preserve">Organs of Member </t>
  </si>
  <si>
    <t>From Evaluation &amp;</t>
  </si>
  <si>
    <t>Program Monitoring</t>
  </si>
  <si>
    <t>03</t>
  </si>
  <si>
    <t>Affairs</t>
  </si>
  <si>
    <t>Legal &amp; Organization</t>
  </si>
  <si>
    <t>04</t>
  </si>
  <si>
    <t>Control &amp; Audit</t>
  </si>
  <si>
    <t>Internal Oversight &amp;</t>
  </si>
  <si>
    <t>Productivity</t>
  </si>
  <si>
    <t>To Evaluation &amp;</t>
  </si>
  <si>
    <t>05</t>
  </si>
  <si>
    <t>Global Communications</t>
  </si>
  <si>
    <t>&amp; Public Diplomacy</t>
  </si>
  <si>
    <t>06</t>
  </si>
  <si>
    <t>Cooperation with</t>
  </si>
  <si>
    <t>Developing Countries</t>
  </si>
  <si>
    <t>07</t>
  </si>
  <si>
    <t>Cooperation with Certain</t>
  </si>
  <si>
    <t>08</t>
  </si>
  <si>
    <t>09</t>
  </si>
  <si>
    <t>10</t>
  </si>
  <si>
    <t>Development of</t>
  </si>
  <si>
    <t>11</t>
  </si>
  <si>
    <t>12</t>
  </si>
  <si>
    <t>Information Technology</t>
  </si>
  <si>
    <t>&amp; I.P. Information</t>
  </si>
  <si>
    <t>Patent Cooperation</t>
  </si>
  <si>
    <t>Treaty (PCT) System</t>
  </si>
  <si>
    <t>13</t>
  </si>
  <si>
    <t>14</t>
  </si>
  <si>
    <t>Madrid, Hague &amp;</t>
  </si>
  <si>
    <t>Lisbon Systems</t>
  </si>
  <si>
    <t>Madrid System</t>
  </si>
  <si>
    <t>Hague System</t>
  </si>
  <si>
    <t>15</t>
  </si>
  <si>
    <t>Human Resources</t>
  </si>
  <si>
    <t>Management</t>
  </si>
  <si>
    <t>16</t>
  </si>
  <si>
    <t>Administrative Support</t>
  </si>
  <si>
    <t>Services</t>
  </si>
  <si>
    <t>17</t>
  </si>
  <si>
    <t>Premises</t>
  </si>
  <si>
    <t>18</t>
  </si>
  <si>
    <t>19</t>
  </si>
  <si>
    <t>Miscellaneous</t>
  </si>
  <si>
    <t>Total</t>
  </si>
  <si>
    <t>From Admin. Services</t>
  </si>
  <si>
    <t>To Information Technol.</t>
  </si>
  <si>
    <t>Net effect of post transfers</t>
  </si>
  <si>
    <t>Net transfer out of 1 post</t>
  </si>
  <si>
    <t>Net transfer out of 3 posts</t>
  </si>
  <si>
    <t>To Procurement</t>
  </si>
  <si>
    <t>Net transfer out of 6.5 posts</t>
  </si>
  <si>
    <t>Net transfer in of 1 post</t>
  </si>
  <si>
    <t>Net transfer out of 2 posts</t>
  </si>
  <si>
    <t>From other programs to I.T.</t>
  </si>
  <si>
    <t>Non-staff costs to SRF</t>
  </si>
  <si>
    <t>Net transfer in of 6 posts</t>
  </si>
  <si>
    <t>Staff posts (9) from SRF</t>
  </si>
  <si>
    <t>To Admin. Services</t>
  </si>
  <si>
    <t>Net transfer in of 4 posts</t>
  </si>
  <si>
    <t>From Admin. to other Prog.</t>
  </si>
  <si>
    <t>Net transfer out of 6 posts</t>
  </si>
  <si>
    <t>From other Prog. to Procur.</t>
  </si>
  <si>
    <t>Net transfer in of 3.5 posts</t>
  </si>
  <si>
    <t>Net transfer in of 9 posts</t>
  </si>
  <si>
    <t>(In thousands of Swiss francs)</t>
  </si>
  <si>
    <t>Revised Budget for the 1998-1999 Biennium</t>
  </si>
  <si>
    <t>[Annex 3 follows]</t>
  </si>
  <si>
    <t>States &amp; the DG</t>
  </si>
  <si>
    <t>Budgeting, Financial</t>
  </si>
  <si>
    <t>States &amp; DG Office</t>
  </si>
  <si>
    <t>Countries Europe/Asia</t>
  </si>
  <si>
    <t>Worldwide</t>
  </si>
  <si>
    <t>Development &amp; WIPO</t>
  </si>
  <si>
    <t>Worlwide Academy</t>
  </si>
  <si>
    <t>Countries in Europe</t>
  </si>
  <si>
    <t>&amp; Asia</t>
  </si>
  <si>
    <t xml:space="preserve"> </t>
  </si>
  <si>
    <t>Development of Industrial</t>
  </si>
  <si>
    <t>Property Law</t>
  </si>
  <si>
    <t>Copyright &amp; Related</t>
  </si>
  <si>
    <t>Rights</t>
  </si>
  <si>
    <t>Global Intellectual</t>
  </si>
  <si>
    <t>Property Issues</t>
  </si>
  <si>
    <t>Global Information</t>
  </si>
  <si>
    <t>Network &amp; I.P. Information</t>
  </si>
  <si>
    <t>Part of "Administrative</t>
  </si>
  <si>
    <t>Support Services"</t>
  </si>
  <si>
    <t>Procurement, Contracts</t>
  </si>
  <si>
    <t>&amp; Travel Services</t>
  </si>
  <si>
    <t>No.</t>
  </si>
  <si>
    <t>Academy &amp; Human</t>
  </si>
  <si>
    <t>Resources Development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</si>
</sst>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 * #,##0.0_ ;_ * \-#,##0.0_ ;_ * &quot;-&quot;??_ ;_ @_ "/>
    <numFmt numFmtId="179" formatCode="_ * #,##0_ ;_ * \-#,##0_ ;_ * &quot;-&quot;??_ ;_ @_ "/>
  </numFmts>
  <fonts count="1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179" fontId="5" fillId="0" borderId="4" xfId="15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/>
    </xf>
    <xf numFmtId="179" fontId="5" fillId="0" borderId="1" xfId="15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9" fontId="5" fillId="0" borderId="7" xfId="15" applyNumberFormat="1" applyFont="1" applyBorder="1" applyAlignment="1">
      <alignment/>
    </xf>
    <xf numFmtId="179" fontId="5" fillId="0" borderId="6" xfId="15" applyNumberFormat="1" applyFont="1" applyBorder="1" applyAlignment="1">
      <alignment/>
    </xf>
    <xf numFmtId="179" fontId="5" fillId="0" borderId="7" xfId="0" applyNumberFormat="1" applyFont="1" applyBorder="1" applyAlignment="1">
      <alignment/>
    </xf>
    <xf numFmtId="179" fontId="5" fillId="0" borderId="2" xfId="15" applyNumberFormat="1" applyFont="1" applyBorder="1" applyAlignment="1">
      <alignment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0" xfId="0" applyBorder="1" applyAlignment="1">
      <alignment wrapText="1"/>
    </xf>
    <xf numFmtId="179" fontId="0" fillId="0" borderId="4" xfId="15" applyNumberFormat="1" applyBorder="1" applyAlignment="1">
      <alignment/>
    </xf>
    <xf numFmtId="0" fontId="0" fillId="0" borderId="3" xfId="0" applyBorder="1" applyAlignment="1">
      <alignment/>
    </xf>
    <xf numFmtId="179" fontId="0" fillId="0" borderId="4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 wrapText="1"/>
    </xf>
    <xf numFmtId="179" fontId="0" fillId="0" borderId="5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5" xfId="0" applyNumberFormat="1" applyBorder="1" applyAlignment="1">
      <alignment/>
    </xf>
    <xf numFmtId="179" fontId="5" fillId="0" borderId="5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179" fontId="5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179" fontId="5" fillId="0" borderId="0" xfId="15" applyNumberFormat="1" applyFont="1" applyBorder="1" applyAlignment="1">
      <alignment/>
    </xf>
    <xf numFmtId="0" fontId="6" fillId="0" borderId="8" xfId="0" applyFont="1" applyBorder="1" applyAlignment="1">
      <alignment/>
    </xf>
    <xf numFmtId="179" fontId="5" fillId="0" borderId="3" xfId="15" applyNumberFormat="1" applyFont="1" applyBorder="1" applyAlignment="1">
      <alignment/>
    </xf>
    <xf numFmtId="0" fontId="6" fillId="0" borderId="7" xfId="0" applyFont="1" applyBorder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workbookViewId="0" topLeftCell="A91">
      <selection activeCell="D99" sqref="D99"/>
    </sheetView>
  </sheetViews>
  <sheetFormatPr defaultColWidth="9.140625" defaultRowHeight="12.75"/>
  <cols>
    <col min="1" max="1" width="3.57421875" style="1" customWidth="1"/>
    <col min="2" max="2" width="20.7109375" style="0" customWidth="1"/>
    <col min="3" max="3" width="3.57421875" style="1" customWidth="1"/>
    <col min="4" max="4" width="20.7109375" style="0" customWidth="1"/>
    <col min="5" max="5" width="9.28125" style="0" bestFit="1" customWidth="1"/>
    <col min="6" max="6" width="7.8515625" style="0" customWidth="1"/>
    <col min="7" max="7" width="23.421875" style="0" customWidth="1"/>
  </cols>
  <sheetData>
    <row r="1" spans="1:3" s="3" customFormat="1" ht="21" customHeight="1">
      <c r="A1" s="4"/>
      <c r="C1" s="4"/>
    </row>
    <row r="2" spans="1:8" s="2" customFormat="1" ht="18.75">
      <c r="A2" s="74" t="s">
        <v>81</v>
      </c>
      <c r="B2" s="75"/>
      <c r="C2" s="75"/>
      <c r="D2" s="75"/>
      <c r="E2" s="75"/>
      <c r="F2" s="75"/>
      <c r="G2" s="75"/>
      <c r="H2" s="75"/>
    </row>
    <row r="3" spans="1:8" s="3" customFormat="1" ht="12.75">
      <c r="A3" s="76" t="s">
        <v>80</v>
      </c>
      <c r="B3" s="76"/>
      <c r="C3" s="76"/>
      <c r="D3" s="76"/>
      <c r="E3" s="76"/>
      <c r="F3" s="76"/>
      <c r="G3" s="76"/>
      <c r="H3" s="76"/>
    </row>
    <row r="4" spans="1:8" s="3" customFormat="1" ht="12.75">
      <c r="A4" s="5"/>
      <c r="B4" s="5"/>
      <c r="C4" s="5"/>
      <c r="D4" s="5"/>
      <c r="E4" s="5"/>
      <c r="F4" s="5"/>
      <c r="G4" s="5"/>
      <c r="H4" s="5"/>
    </row>
    <row r="5" spans="1:8" s="3" customFormat="1" ht="11.25">
      <c r="A5" s="14"/>
      <c r="B5" s="13"/>
      <c r="C5" s="14"/>
      <c r="D5" s="13"/>
      <c r="E5" s="13"/>
      <c r="F5" s="13"/>
      <c r="G5" s="13"/>
      <c r="H5" s="13"/>
    </row>
    <row r="6" spans="1:8" ht="12.75">
      <c r="A6" s="77" t="s">
        <v>7</v>
      </c>
      <c r="B6" s="78"/>
      <c r="C6" s="77" t="s">
        <v>8</v>
      </c>
      <c r="D6" s="79"/>
      <c r="E6" s="78"/>
      <c r="F6" s="77" t="s">
        <v>4</v>
      </c>
      <c r="G6" s="79"/>
      <c r="H6" s="78"/>
    </row>
    <row r="7" spans="1:8" ht="12.75">
      <c r="A7" s="8"/>
      <c r="B7" s="15"/>
      <c r="C7" s="8"/>
      <c r="D7" s="9"/>
      <c r="E7" s="21" t="s">
        <v>1</v>
      </c>
      <c r="F7" s="17"/>
      <c r="G7" s="9"/>
      <c r="H7" s="21" t="s">
        <v>5</v>
      </c>
    </row>
    <row r="8" spans="1:8" ht="12.75">
      <c r="A8" s="18" t="s">
        <v>105</v>
      </c>
      <c r="B8" s="19" t="s">
        <v>0</v>
      </c>
      <c r="C8" s="18" t="s">
        <v>105</v>
      </c>
      <c r="D8" s="20" t="s">
        <v>0</v>
      </c>
      <c r="E8" s="22" t="s">
        <v>2</v>
      </c>
      <c r="F8" s="18" t="s">
        <v>3</v>
      </c>
      <c r="G8" s="11"/>
      <c r="H8" s="22" t="s">
        <v>2</v>
      </c>
    </row>
    <row r="9" spans="1:8" ht="12.75">
      <c r="A9" s="23"/>
      <c r="B9" s="24"/>
      <c r="C9" s="26"/>
      <c r="D9" s="27"/>
      <c r="E9" s="28"/>
      <c r="F9" s="32"/>
      <c r="G9" s="27"/>
      <c r="H9" s="28"/>
    </row>
    <row r="10" spans="1:8" ht="12.75">
      <c r="A10" s="8" t="s">
        <v>6</v>
      </c>
      <c r="B10" s="15" t="s">
        <v>12</v>
      </c>
      <c r="C10" s="29" t="s">
        <v>6</v>
      </c>
      <c r="D10" s="9" t="s">
        <v>13</v>
      </c>
      <c r="E10" s="30">
        <v>7018</v>
      </c>
      <c r="F10" s="33">
        <f>38-11</f>
        <v>27</v>
      </c>
      <c r="G10" s="9" t="s">
        <v>60</v>
      </c>
      <c r="H10" s="34">
        <f>E10+F10+F11</f>
        <v>7036</v>
      </c>
    </row>
    <row r="11" spans="1:8" ht="12.75">
      <c r="A11" s="8"/>
      <c r="B11" s="25" t="s">
        <v>83</v>
      </c>
      <c r="C11" s="8"/>
      <c r="D11" s="31" t="s">
        <v>85</v>
      </c>
      <c r="E11" s="15"/>
      <c r="F11" s="33">
        <v>-9</v>
      </c>
      <c r="G11" s="9" t="s">
        <v>61</v>
      </c>
      <c r="H11" s="15"/>
    </row>
    <row r="12" spans="1:8" ht="12.75">
      <c r="A12" s="10"/>
      <c r="B12" s="16"/>
      <c r="C12" s="10"/>
      <c r="D12" s="11"/>
      <c r="E12" s="16"/>
      <c r="F12" s="35"/>
      <c r="G12" s="11"/>
      <c r="H12" s="16"/>
    </row>
    <row r="13" spans="1:8" ht="12.75">
      <c r="A13" s="36" t="s">
        <v>9</v>
      </c>
      <c r="B13" s="28" t="s">
        <v>10</v>
      </c>
      <c r="C13" s="36" t="s">
        <v>9</v>
      </c>
      <c r="D13" s="27" t="s">
        <v>10</v>
      </c>
      <c r="E13" s="37">
        <v>9189</v>
      </c>
      <c r="F13" s="38">
        <f>170-11</f>
        <v>159</v>
      </c>
      <c r="G13" s="27" t="s">
        <v>60</v>
      </c>
      <c r="H13" s="39">
        <f>E13+F13+F14+F16+F17</f>
        <v>11024</v>
      </c>
    </row>
    <row r="14" spans="1:8" ht="12.75">
      <c r="A14" s="8"/>
      <c r="B14" s="15" t="s">
        <v>11</v>
      </c>
      <c r="C14" s="8"/>
      <c r="D14" s="9" t="s">
        <v>11</v>
      </c>
      <c r="E14" s="15"/>
      <c r="F14" s="33">
        <v>308</v>
      </c>
      <c r="G14" s="9" t="s">
        <v>14</v>
      </c>
      <c r="H14" s="15"/>
    </row>
    <row r="15" spans="1:8" ht="12.75">
      <c r="A15" s="8"/>
      <c r="B15" s="15"/>
      <c r="C15" s="8"/>
      <c r="D15" s="9"/>
      <c r="E15" s="15"/>
      <c r="F15" s="33"/>
      <c r="G15" s="9" t="s">
        <v>15</v>
      </c>
      <c r="H15" s="15"/>
    </row>
    <row r="16" spans="1:8" ht="12.75">
      <c r="A16" s="8"/>
      <c r="B16" s="15"/>
      <c r="C16" s="8"/>
      <c r="D16" s="9"/>
      <c r="E16" s="15"/>
      <c r="F16" s="33">
        <v>-48</v>
      </c>
      <c r="G16" s="9" t="s">
        <v>61</v>
      </c>
      <c r="H16" s="15"/>
    </row>
    <row r="17" spans="1:8" ht="12.75">
      <c r="A17" s="8"/>
      <c r="B17" s="15"/>
      <c r="C17" s="8"/>
      <c r="D17" s="9"/>
      <c r="E17" s="15"/>
      <c r="F17" s="33">
        <v>1416</v>
      </c>
      <c r="G17" s="9" t="s">
        <v>78</v>
      </c>
      <c r="H17" s="15"/>
    </row>
    <row r="18" spans="1:8" ht="12.75">
      <c r="A18" s="10"/>
      <c r="B18" s="16"/>
      <c r="C18" s="10"/>
      <c r="D18" s="11"/>
      <c r="E18" s="16"/>
      <c r="F18" s="40"/>
      <c r="G18" s="11"/>
      <c r="H18" s="16"/>
    </row>
    <row r="19" spans="1:8" ht="12.75">
      <c r="A19" s="36" t="s">
        <v>16</v>
      </c>
      <c r="B19" s="41" t="s">
        <v>18</v>
      </c>
      <c r="C19" s="36" t="s">
        <v>16</v>
      </c>
      <c r="D19" s="42" t="s">
        <v>18</v>
      </c>
      <c r="E19" s="37">
        <v>7479</v>
      </c>
      <c r="F19" s="38">
        <f>42-16</f>
        <v>26</v>
      </c>
      <c r="G19" s="27" t="s">
        <v>60</v>
      </c>
      <c r="H19" s="39">
        <f>E19+F19+F20+F21</f>
        <v>7533</v>
      </c>
    </row>
    <row r="20" spans="1:8" ht="12.75">
      <c r="A20" s="8"/>
      <c r="B20" s="15" t="s">
        <v>17</v>
      </c>
      <c r="C20" s="8"/>
      <c r="D20" s="9" t="s">
        <v>17</v>
      </c>
      <c r="E20" s="15"/>
      <c r="F20" s="33">
        <v>-36</v>
      </c>
      <c r="G20" s="9" t="s">
        <v>61</v>
      </c>
      <c r="H20" s="15"/>
    </row>
    <row r="21" spans="1:8" ht="12.75">
      <c r="A21" s="8"/>
      <c r="B21" s="15"/>
      <c r="C21" s="8"/>
      <c r="D21" s="9"/>
      <c r="E21" s="15"/>
      <c r="F21" s="33">
        <v>64</v>
      </c>
      <c r="G21" s="9" t="s">
        <v>62</v>
      </c>
      <c r="H21" s="15"/>
    </row>
    <row r="22" spans="1:8" ht="12.75">
      <c r="A22" s="10"/>
      <c r="B22" s="16"/>
      <c r="C22" s="10"/>
      <c r="D22" s="11"/>
      <c r="E22" s="16"/>
      <c r="F22" s="40"/>
      <c r="G22" s="11"/>
      <c r="H22" s="16"/>
    </row>
    <row r="23" spans="1:8" ht="12.75">
      <c r="A23" s="36" t="s">
        <v>19</v>
      </c>
      <c r="B23" s="41" t="s">
        <v>84</v>
      </c>
      <c r="C23" s="36" t="s">
        <v>19</v>
      </c>
      <c r="D23" s="42" t="s">
        <v>21</v>
      </c>
      <c r="E23" s="37">
        <v>4963</v>
      </c>
      <c r="F23" s="38">
        <f>15-11</f>
        <v>4</v>
      </c>
      <c r="G23" s="27" t="s">
        <v>60</v>
      </c>
      <c r="H23" s="37">
        <f>E23+F23+F24+F26+F27</f>
        <v>4194</v>
      </c>
    </row>
    <row r="24" spans="1:8" ht="12.75">
      <c r="A24" s="8"/>
      <c r="B24" s="15" t="s">
        <v>20</v>
      </c>
      <c r="C24" s="8"/>
      <c r="D24" s="9" t="s">
        <v>22</v>
      </c>
      <c r="E24" s="15"/>
      <c r="F24" s="33">
        <v>-308</v>
      </c>
      <c r="G24" s="9" t="s">
        <v>23</v>
      </c>
      <c r="H24" s="15"/>
    </row>
    <row r="25" spans="1:8" ht="12.75">
      <c r="A25" s="43"/>
      <c r="B25" s="44"/>
      <c r="C25" s="43"/>
      <c r="D25" s="48"/>
      <c r="E25" s="44"/>
      <c r="F25" s="33"/>
      <c r="G25" s="9" t="s">
        <v>15</v>
      </c>
      <c r="H25" s="44"/>
    </row>
    <row r="26" spans="1:8" ht="12.75">
      <c r="A26" s="43"/>
      <c r="B26" s="44"/>
      <c r="C26" s="43"/>
      <c r="D26" s="48"/>
      <c r="E26" s="44"/>
      <c r="F26" s="33">
        <v>-31</v>
      </c>
      <c r="G26" s="9" t="s">
        <v>61</v>
      </c>
      <c r="H26" s="44"/>
    </row>
    <row r="27" spans="1:8" ht="12.75">
      <c r="A27" s="43"/>
      <c r="B27" s="45"/>
      <c r="C27" s="49"/>
      <c r="D27" s="50"/>
      <c r="E27" s="51"/>
      <c r="F27" s="33">
        <v>-434</v>
      </c>
      <c r="G27" s="9" t="s">
        <v>63</v>
      </c>
      <c r="H27" s="53"/>
    </row>
    <row r="28" spans="1:8" ht="12.75">
      <c r="A28" s="46"/>
      <c r="B28" s="47"/>
      <c r="C28" s="46"/>
      <c r="D28" s="52"/>
      <c r="E28" s="47"/>
      <c r="F28" s="40"/>
      <c r="G28" s="52"/>
      <c r="H28" s="47"/>
    </row>
    <row r="29" spans="1:8" ht="12.75">
      <c r="A29" s="36" t="s">
        <v>24</v>
      </c>
      <c r="B29" s="28" t="s">
        <v>25</v>
      </c>
      <c r="C29" s="36" t="s">
        <v>24</v>
      </c>
      <c r="D29" s="27" t="s">
        <v>25</v>
      </c>
      <c r="E29" s="37">
        <v>12854</v>
      </c>
      <c r="F29" s="38">
        <f>20-18</f>
        <v>2</v>
      </c>
      <c r="G29" s="27" t="s">
        <v>60</v>
      </c>
      <c r="H29" s="37">
        <f>E29+F29+F30+F31</f>
        <v>11590</v>
      </c>
    </row>
    <row r="30" spans="1:8" ht="12.75">
      <c r="A30" s="8"/>
      <c r="B30" s="15" t="s">
        <v>26</v>
      </c>
      <c r="C30" s="8"/>
      <c r="D30" s="9" t="s">
        <v>26</v>
      </c>
      <c r="E30" s="15"/>
      <c r="F30" s="33">
        <v>-69</v>
      </c>
      <c r="G30" s="9" t="s">
        <v>61</v>
      </c>
      <c r="H30" s="15"/>
    </row>
    <row r="31" spans="1:8" ht="12.75">
      <c r="A31" s="8"/>
      <c r="B31" s="25"/>
      <c r="C31" s="29"/>
      <c r="D31" s="31"/>
      <c r="E31" s="30"/>
      <c r="F31" s="33">
        <v>-1197</v>
      </c>
      <c r="G31" s="9" t="s">
        <v>64</v>
      </c>
      <c r="H31" s="34"/>
    </row>
    <row r="32" spans="1:8" ht="12.75">
      <c r="A32" s="10"/>
      <c r="B32" s="16"/>
      <c r="C32" s="10"/>
      <c r="D32" s="11"/>
      <c r="E32" s="16"/>
      <c r="F32" s="40"/>
      <c r="G32" s="11"/>
      <c r="H32" s="16"/>
    </row>
    <row r="33" spans="1:8" ht="12.75">
      <c r="A33" s="36" t="s">
        <v>27</v>
      </c>
      <c r="B33" s="28" t="s">
        <v>28</v>
      </c>
      <c r="C33" s="36" t="s">
        <v>27</v>
      </c>
      <c r="D33" s="27" t="s">
        <v>28</v>
      </c>
      <c r="E33" s="37">
        <v>44993</v>
      </c>
      <c r="F33" s="38">
        <f>508-90</f>
        <v>418</v>
      </c>
      <c r="G33" s="27" t="s">
        <v>60</v>
      </c>
      <c r="H33" s="39">
        <f>E33+F33+F34+F35+F36</f>
        <v>42292</v>
      </c>
    </row>
    <row r="34" spans="1:8" ht="12.75">
      <c r="A34" s="8"/>
      <c r="B34" s="15" t="s">
        <v>29</v>
      </c>
      <c r="C34" s="8"/>
      <c r="D34" s="9" t="s">
        <v>29</v>
      </c>
      <c r="E34" s="15"/>
      <c r="F34" s="33">
        <v>-652</v>
      </c>
      <c r="G34" s="9" t="s">
        <v>65</v>
      </c>
      <c r="H34" s="15"/>
    </row>
    <row r="35" spans="1:8" ht="12.75">
      <c r="A35" s="8"/>
      <c r="B35" s="25"/>
      <c r="C35" s="29"/>
      <c r="D35" s="31"/>
      <c r="E35" s="30"/>
      <c r="F35" s="33">
        <v>-218</v>
      </c>
      <c r="G35" s="9" t="s">
        <v>61</v>
      </c>
      <c r="H35" s="34"/>
    </row>
    <row r="36" spans="1:8" ht="12.75">
      <c r="A36" s="8"/>
      <c r="B36" s="15"/>
      <c r="C36" s="8"/>
      <c r="D36" s="9"/>
      <c r="E36" s="15"/>
      <c r="F36" s="33">
        <v>-2249</v>
      </c>
      <c r="G36" s="9" t="s">
        <v>66</v>
      </c>
      <c r="H36" s="15"/>
    </row>
    <row r="37" spans="1:8" ht="12.75">
      <c r="A37" s="10"/>
      <c r="B37" s="16"/>
      <c r="C37" s="10"/>
      <c r="D37" s="11"/>
      <c r="E37" s="16"/>
      <c r="F37" s="40"/>
      <c r="G37" s="11"/>
      <c r="H37" s="16"/>
    </row>
    <row r="38" spans="1:8" ht="12.75">
      <c r="A38" s="36" t="s">
        <v>30</v>
      </c>
      <c r="B38" s="28" t="s">
        <v>31</v>
      </c>
      <c r="C38" s="36" t="s">
        <v>30</v>
      </c>
      <c r="D38" s="27" t="s">
        <v>31</v>
      </c>
      <c r="E38" s="37">
        <v>4327</v>
      </c>
      <c r="F38" s="38">
        <v>-44</v>
      </c>
      <c r="G38" s="27" t="s">
        <v>65</v>
      </c>
      <c r="H38" s="39">
        <f>E38+F38+F39</f>
        <v>4270</v>
      </c>
    </row>
    <row r="39" spans="1:8" ht="12.75">
      <c r="A39" s="8"/>
      <c r="B39" s="25" t="s">
        <v>90</v>
      </c>
      <c r="C39" s="29"/>
      <c r="D39" s="73" t="s">
        <v>86</v>
      </c>
      <c r="E39" s="30"/>
      <c r="F39" s="33">
        <v>-13</v>
      </c>
      <c r="G39" s="9" t="s">
        <v>61</v>
      </c>
      <c r="H39" s="34"/>
    </row>
    <row r="40" spans="1:8" ht="12.75">
      <c r="A40" s="8"/>
      <c r="B40" s="25" t="s">
        <v>91</v>
      </c>
      <c r="C40" s="29"/>
      <c r="D40" s="73"/>
      <c r="E40" s="30"/>
      <c r="F40" s="33"/>
      <c r="G40" s="9"/>
      <c r="H40" s="34"/>
    </row>
    <row r="41" spans="1:8" ht="12.75">
      <c r="A41" s="10"/>
      <c r="B41" s="16" t="s">
        <v>92</v>
      </c>
      <c r="C41" s="10"/>
      <c r="D41" s="11"/>
      <c r="E41" s="16"/>
      <c r="F41" s="40"/>
      <c r="G41" s="11"/>
      <c r="H41" s="16"/>
    </row>
    <row r="42" spans="1:8" ht="12.75">
      <c r="A42" s="36" t="s">
        <v>32</v>
      </c>
      <c r="B42" s="41" t="s">
        <v>87</v>
      </c>
      <c r="C42" s="36" t="s">
        <v>32</v>
      </c>
      <c r="D42" s="42" t="s">
        <v>49</v>
      </c>
      <c r="E42" s="37">
        <v>11692</v>
      </c>
      <c r="F42" s="38">
        <f>70-36</f>
        <v>34</v>
      </c>
      <c r="G42" s="27" t="s">
        <v>60</v>
      </c>
      <c r="H42" s="39">
        <f>E42+F42+F43+F44+F45</f>
        <v>11676</v>
      </c>
    </row>
    <row r="43" spans="1:8" ht="12.75">
      <c r="A43" s="8"/>
      <c r="B43" s="15" t="s">
        <v>106</v>
      </c>
      <c r="C43" s="8"/>
      <c r="D43" s="9" t="s">
        <v>88</v>
      </c>
      <c r="E43" s="15"/>
      <c r="F43" s="33">
        <v>-92</v>
      </c>
      <c r="G43" s="9" t="s">
        <v>65</v>
      </c>
      <c r="H43" s="15"/>
    </row>
    <row r="44" spans="1:8" ht="12.75">
      <c r="A44" s="8"/>
      <c r="B44" s="15" t="s">
        <v>107</v>
      </c>
      <c r="C44" s="8"/>
      <c r="D44" s="9" t="s">
        <v>89</v>
      </c>
      <c r="E44" s="15"/>
      <c r="F44" s="33">
        <v>-38</v>
      </c>
      <c r="G44" s="9" t="s">
        <v>61</v>
      </c>
      <c r="H44" s="15"/>
    </row>
    <row r="45" spans="1:8" ht="12.75">
      <c r="A45" s="8"/>
      <c r="B45" s="15"/>
      <c r="C45" s="8"/>
      <c r="D45" s="9"/>
      <c r="E45" s="15"/>
      <c r="F45" s="33">
        <v>80</v>
      </c>
      <c r="G45" s="9" t="s">
        <v>67</v>
      </c>
      <c r="H45" s="15"/>
    </row>
    <row r="46" spans="1:8" ht="12.75">
      <c r="A46" s="46"/>
      <c r="B46" s="54"/>
      <c r="C46" s="55"/>
      <c r="D46" s="56"/>
      <c r="E46" s="57"/>
      <c r="F46" s="58"/>
      <c r="G46" s="52"/>
      <c r="H46" s="59"/>
    </row>
    <row r="47" spans="1:8" s="7" customFormat="1" ht="12.75">
      <c r="A47" s="36" t="s">
        <v>33</v>
      </c>
      <c r="B47" s="28" t="s">
        <v>93</v>
      </c>
      <c r="C47" s="36" t="s">
        <v>33</v>
      </c>
      <c r="D47" s="27" t="s">
        <v>93</v>
      </c>
      <c r="E47" s="37">
        <v>9365</v>
      </c>
      <c r="F47" s="38">
        <f>56-50</f>
        <v>6</v>
      </c>
      <c r="G47" s="27" t="s">
        <v>60</v>
      </c>
      <c r="H47" s="39">
        <f>E47+F47+F48+F49+F50</f>
        <v>8576</v>
      </c>
    </row>
    <row r="48" spans="1:8" s="7" customFormat="1" ht="12.75">
      <c r="A48" s="8"/>
      <c r="B48" s="15" t="s">
        <v>94</v>
      </c>
      <c r="C48" s="8"/>
      <c r="D48" s="9" t="s">
        <v>94</v>
      </c>
      <c r="E48" s="15"/>
      <c r="F48" s="33">
        <v>-81</v>
      </c>
      <c r="G48" s="9" t="s">
        <v>65</v>
      </c>
      <c r="H48" s="15"/>
    </row>
    <row r="49" spans="1:8" s="7" customFormat="1" ht="12.75">
      <c r="A49" s="8"/>
      <c r="B49" s="15"/>
      <c r="C49" s="8"/>
      <c r="D49" s="9"/>
      <c r="E49" s="15"/>
      <c r="F49" s="33">
        <v>-59</v>
      </c>
      <c r="G49" s="9" t="s">
        <v>61</v>
      </c>
      <c r="H49" s="15"/>
    </row>
    <row r="50" spans="1:8" s="7" customFormat="1" ht="12.75">
      <c r="A50" s="8"/>
      <c r="B50" s="25"/>
      <c r="C50" s="29"/>
      <c r="D50" s="31"/>
      <c r="E50" s="30"/>
      <c r="F50" s="33">
        <v>-655</v>
      </c>
      <c r="G50" s="9" t="s">
        <v>68</v>
      </c>
      <c r="H50" s="34"/>
    </row>
    <row r="51" spans="1:8" s="7" customFormat="1" ht="12.75">
      <c r="A51" s="10"/>
      <c r="B51" s="16"/>
      <c r="C51" s="10"/>
      <c r="D51" s="11"/>
      <c r="E51" s="16"/>
      <c r="F51" s="40"/>
      <c r="G51" s="11"/>
      <c r="H51" s="16"/>
    </row>
    <row r="52" spans="1:8" s="7" customFormat="1" ht="12.75">
      <c r="A52" s="36" t="s">
        <v>34</v>
      </c>
      <c r="B52" s="28" t="s">
        <v>35</v>
      </c>
      <c r="C52" s="36" t="s">
        <v>34</v>
      </c>
      <c r="D52" s="27" t="s">
        <v>35</v>
      </c>
      <c r="E52" s="37">
        <v>7956</v>
      </c>
      <c r="F52" s="38">
        <v>-71</v>
      </c>
      <c r="G52" s="27" t="s">
        <v>65</v>
      </c>
      <c r="H52" s="39">
        <f>E52+F52+F53+F54</f>
        <v>7625</v>
      </c>
    </row>
    <row r="53" spans="1:8" s="7" customFormat="1" ht="12.75">
      <c r="A53" s="8"/>
      <c r="B53" s="15" t="s">
        <v>95</v>
      </c>
      <c r="C53" s="8"/>
      <c r="D53" s="9" t="s">
        <v>95</v>
      </c>
      <c r="E53" s="15"/>
      <c r="F53" s="33">
        <v>-39</v>
      </c>
      <c r="G53" s="9" t="s">
        <v>61</v>
      </c>
      <c r="H53" s="15"/>
    </row>
    <row r="54" spans="1:8" s="7" customFormat="1" ht="12.75">
      <c r="A54" s="8"/>
      <c r="B54" s="25" t="s">
        <v>96</v>
      </c>
      <c r="C54" s="29"/>
      <c r="D54" s="31" t="s">
        <v>96</v>
      </c>
      <c r="E54" s="30"/>
      <c r="F54" s="33">
        <v>-221</v>
      </c>
      <c r="G54" s="9" t="s">
        <v>63</v>
      </c>
      <c r="H54" s="34"/>
    </row>
    <row r="55" spans="1:8" s="7" customFormat="1" ht="12.75">
      <c r="A55" s="10"/>
      <c r="B55" s="16"/>
      <c r="C55" s="10"/>
      <c r="D55" s="11"/>
      <c r="E55" s="16"/>
      <c r="F55" s="40"/>
      <c r="G55" s="11"/>
      <c r="H55" s="16"/>
    </row>
    <row r="56" spans="1:8" s="7" customFormat="1" ht="12.75">
      <c r="A56" s="64"/>
      <c r="B56" s="71"/>
      <c r="C56" s="66"/>
      <c r="D56" s="69"/>
      <c r="E56" s="65"/>
      <c r="F56" s="66"/>
      <c r="G56" s="27"/>
      <c r="H56" s="65"/>
    </row>
    <row r="57" spans="1:8" s="7" customFormat="1" ht="12.75">
      <c r="A57" s="29" t="s">
        <v>36</v>
      </c>
      <c r="B57" s="15" t="s">
        <v>97</v>
      </c>
      <c r="C57" s="67" t="s">
        <v>36</v>
      </c>
      <c r="D57" s="9" t="s">
        <v>97</v>
      </c>
      <c r="E57" s="30">
        <v>3529</v>
      </c>
      <c r="F57" s="68">
        <f>50-11</f>
        <v>39</v>
      </c>
      <c r="G57" s="9" t="s">
        <v>60</v>
      </c>
      <c r="H57" s="34">
        <f>E57+F57+F58+F59+F60</f>
        <v>3237</v>
      </c>
    </row>
    <row r="58" spans="1:8" s="7" customFormat="1" ht="12.75">
      <c r="A58" s="8"/>
      <c r="B58" s="25" t="s">
        <v>98</v>
      </c>
      <c r="C58" s="67"/>
      <c r="D58" s="31" t="s">
        <v>98</v>
      </c>
      <c r="E58" s="30"/>
      <c r="F58" s="68">
        <v>-36</v>
      </c>
      <c r="G58" s="9" t="s">
        <v>65</v>
      </c>
      <c r="H58" s="34"/>
    </row>
    <row r="59" spans="1:8" s="7" customFormat="1" ht="12.75">
      <c r="A59" s="8"/>
      <c r="B59" s="15"/>
      <c r="C59" s="5"/>
      <c r="D59" s="9"/>
      <c r="E59" s="15"/>
      <c r="F59" s="68">
        <v>-18</v>
      </c>
      <c r="G59" s="9" t="s">
        <v>61</v>
      </c>
      <c r="H59" s="15"/>
    </row>
    <row r="60" spans="1:8" s="7" customFormat="1" ht="12.75">
      <c r="A60" s="8"/>
      <c r="B60" s="15"/>
      <c r="C60" s="5"/>
      <c r="D60" s="9"/>
      <c r="E60" s="15"/>
      <c r="F60" s="68">
        <v>-277</v>
      </c>
      <c r="G60" s="9" t="s">
        <v>63</v>
      </c>
      <c r="H60" s="15"/>
    </row>
    <row r="61" spans="1:8" s="7" customFormat="1" ht="12.75">
      <c r="A61" s="10"/>
      <c r="B61" s="16"/>
      <c r="C61" s="12"/>
      <c r="D61" s="11"/>
      <c r="E61" s="16"/>
      <c r="F61" s="70"/>
      <c r="G61" s="11"/>
      <c r="H61" s="16"/>
    </row>
    <row r="62" spans="1:8" s="7" customFormat="1" ht="12.75">
      <c r="A62" s="29" t="s">
        <v>37</v>
      </c>
      <c r="B62" s="25" t="s">
        <v>38</v>
      </c>
      <c r="C62" s="29" t="s">
        <v>37</v>
      </c>
      <c r="D62" s="31" t="s">
        <v>99</v>
      </c>
      <c r="E62" s="30">
        <v>17369</v>
      </c>
      <c r="F62" s="33">
        <f>50-40</f>
        <v>10</v>
      </c>
      <c r="G62" s="9" t="s">
        <v>60</v>
      </c>
      <c r="H62" s="34">
        <f>E62+F62+F63+F64+F65+F66</f>
        <v>16794</v>
      </c>
    </row>
    <row r="63" spans="1:8" s="7" customFormat="1" ht="12.75">
      <c r="A63" s="8"/>
      <c r="B63" s="15" t="s">
        <v>39</v>
      </c>
      <c r="C63" s="8"/>
      <c r="D63" s="9" t="s">
        <v>100</v>
      </c>
      <c r="E63" s="15"/>
      <c r="F63" s="33">
        <f>1314-199</f>
        <v>1115</v>
      </c>
      <c r="G63" s="9" t="s">
        <v>69</v>
      </c>
      <c r="H63" s="15"/>
    </row>
    <row r="64" spans="1:8" s="7" customFormat="1" ht="12.75">
      <c r="A64" s="8"/>
      <c r="B64" s="15" t="s">
        <v>53</v>
      </c>
      <c r="C64" s="8"/>
      <c r="D64" s="9" t="s">
        <v>53</v>
      </c>
      <c r="E64" s="15"/>
      <c r="F64" s="33">
        <v>-6853</v>
      </c>
      <c r="G64" s="9" t="s">
        <v>70</v>
      </c>
      <c r="H64" s="15"/>
    </row>
    <row r="65" spans="1:8" s="7" customFormat="1" ht="12.75">
      <c r="A65" s="8"/>
      <c r="B65" s="15"/>
      <c r="C65" s="8"/>
      <c r="D65" s="9"/>
      <c r="E65" s="15"/>
      <c r="F65" s="33">
        <f>5153-2967</f>
        <v>2186</v>
      </c>
      <c r="G65" s="9" t="s">
        <v>71</v>
      </c>
      <c r="H65" s="15"/>
    </row>
    <row r="66" spans="1:8" s="7" customFormat="1" ht="12.75">
      <c r="A66" s="8"/>
      <c r="B66" s="15"/>
      <c r="C66" s="8"/>
      <c r="D66" s="9"/>
      <c r="E66" s="15"/>
      <c r="F66" s="33">
        <v>2967</v>
      </c>
      <c r="G66" s="9" t="s">
        <v>72</v>
      </c>
      <c r="H66" s="15"/>
    </row>
    <row r="67" spans="1:8" s="7" customFormat="1" ht="12.75">
      <c r="A67" s="10"/>
      <c r="B67" s="16"/>
      <c r="C67" s="10"/>
      <c r="D67" s="11"/>
      <c r="E67" s="16"/>
      <c r="F67" s="35"/>
      <c r="G67" s="11"/>
      <c r="H67" s="16"/>
    </row>
    <row r="68" spans="1:8" s="7" customFormat="1" ht="12.75">
      <c r="A68" s="26">
        <v>13</v>
      </c>
      <c r="B68" s="41" t="s">
        <v>40</v>
      </c>
      <c r="C68" s="36" t="s">
        <v>42</v>
      </c>
      <c r="D68" s="42" t="s">
        <v>40</v>
      </c>
      <c r="E68" s="37">
        <v>106328</v>
      </c>
      <c r="F68" s="38">
        <v>153</v>
      </c>
      <c r="G68" s="27" t="s">
        <v>60</v>
      </c>
      <c r="H68" s="39">
        <f>E68+F68+F69</f>
        <v>106199</v>
      </c>
    </row>
    <row r="69" spans="1:8" s="7" customFormat="1" ht="12.75">
      <c r="A69" s="8"/>
      <c r="B69" s="15" t="s">
        <v>41</v>
      </c>
      <c r="C69" s="8"/>
      <c r="D69" s="9" t="s">
        <v>41</v>
      </c>
      <c r="E69" s="15"/>
      <c r="F69" s="33">
        <v>-282</v>
      </c>
      <c r="G69" s="9" t="s">
        <v>68</v>
      </c>
      <c r="H69" s="15"/>
    </row>
    <row r="70" spans="1:8" s="7" customFormat="1" ht="12.75">
      <c r="A70" s="10"/>
      <c r="B70" s="16"/>
      <c r="C70" s="10"/>
      <c r="D70" s="11"/>
      <c r="E70" s="16"/>
      <c r="F70" s="40"/>
      <c r="G70" s="11"/>
      <c r="H70" s="16"/>
    </row>
    <row r="71" spans="1:8" s="7" customFormat="1" ht="12.75">
      <c r="A71" s="36" t="s">
        <v>43</v>
      </c>
      <c r="B71" s="28" t="s">
        <v>44</v>
      </c>
      <c r="C71" s="26">
        <v>14</v>
      </c>
      <c r="D71" s="27" t="s">
        <v>46</v>
      </c>
      <c r="E71" s="37">
        <v>28593</v>
      </c>
      <c r="F71" s="38">
        <f>75-135</f>
        <v>-60</v>
      </c>
      <c r="G71" s="27" t="s">
        <v>73</v>
      </c>
      <c r="H71" s="39">
        <f>E71+E72+F71+F72</f>
        <v>35422</v>
      </c>
    </row>
    <row r="72" spans="1:8" s="7" customFormat="1" ht="12.75">
      <c r="A72" s="8"/>
      <c r="B72" s="25" t="s">
        <v>45</v>
      </c>
      <c r="C72" s="29">
        <v>15</v>
      </c>
      <c r="D72" s="31" t="s">
        <v>47</v>
      </c>
      <c r="E72" s="30">
        <v>6801</v>
      </c>
      <c r="F72" s="33">
        <v>88</v>
      </c>
      <c r="G72" s="9" t="s">
        <v>62</v>
      </c>
      <c r="H72" s="34"/>
    </row>
    <row r="73" spans="1:8" s="7" customFormat="1" ht="12.75">
      <c r="A73" s="10"/>
      <c r="B73" s="16"/>
      <c r="C73" s="10"/>
      <c r="D73" s="11"/>
      <c r="E73" s="60"/>
      <c r="F73" s="40"/>
      <c r="G73" s="11"/>
      <c r="H73" s="16"/>
    </row>
    <row r="74" spans="1:8" s="7" customFormat="1" ht="12.75">
      <c r="A74" s="36" t="s">
        <v>48</v>
      </c>
      <c r="B74" s="28" t="s">
        <v>49</v>
      </c>
      <c r="C74" s="26">
        <v>16</v>
      </c>
      <c r="D74" s="27" t="s">
        <v>49</v>
      </c>
      <c r="E74" s="37">
        <v>13171</v>
      </c>
      <c r="F74" s="38">
        <f>21-19</f>
        <v>2</v>
      </c>
      <c r="G74" s="27" t="s">
        <v>60</v>
      </c>
      <c r="H74" s="39">
        <f>E74+F74+F75+F76</f>
        <v>14154</v>
      </c>
    </row>
    <row r="75" spans="1:8" s="7" customFormat="1" ht="12.75">
      <c r="A75" s="8"/>
      <c r="B75" s="15" t="s">
        <v>50</v>
      </c>
      <c r="C75" s="8"/>
      <c r="D75" s="9" t="s">
        <v>50</v>
      </c>
      <c r="E75" s="15"/>
      <c r="F75" s="33">
        <v>-87</v>
      </c>
      <c r="G75" s="9" t="s">
        <v>61</v>
      </c>
      <c r="H75" s="15"/>
    </row>
    <row r="76" spans="1:8" s="7" customFormat="1" ht="12.75">
      <c r="A76" s="8"/>
      <c r="B76" s="25"/>
      <c r="C76" s="29"/>
      <c r="D76" s="31"/>
      <c r="E76" s="30"/>
      <c r="F76" s="33">
        <v>1068</v>
      </c>
      <c r="G76" s="9" t="s">
        <v>74</v>
      </c>
      <c r="H76" s="34"/>
    </row>
    <row r="77" spans="1:8" s="7" customFormat="1" ht="12.75">
      <c r="A77" s="10"/>
      <c r="B77" s="16"/>
      <c r="C77" s="10"/>
      <c r="D77" s="11"/>
      <c r="E77" s="16"/>
      <c r="F77" s="35"/>
      <c r="G77" s="11"/>
      <c r="H77" s="16"/>
    </row>
    <row r="78" spans="1:8" s="7" customFormat="1" ht="12.75">
      <c r="A78" s="36" t="s">
        <v>51</v>
      </c>
      <c r="B78" s="28" t="s">
        <v>52</v>
      </c>
      <c r="C78" s="36" t="s">
        <v>54</v>
      </c>
      <c r="D78" s="27" t="s">
        <v>101</v>
      </c>
      <c r="E78" s="37">
        <v>55303</v>
      </c>
      <c r="F78" s="38">
        <f>-1329+493</f>
        <v>-836</v>
      </c>
      <c r="G78" s="27" t="s">
        <v>75</v>
      </c>
      <c r="H78" s="39">
        <f>E78+F78+F79+F80+F81</f>
        <v>47708</v>
      </c>
    </row>
    <row r="79" spans="1:8" s="7" customFormat="1" ht="12.75">
      <c r="A79" s="8"/>
      <c r="B79" s="15" t="s">
        <v>53</v>
      </c>
      <c r="C79" s="8"/>
      <c r="D79" s="9" t="s">
        <v>102</v>
      </c>
      <c r="E79" s="15"/>
      <c r="F79" s="33">
        <v>-394</v>
      </c>
      <c r="G79" s="9" t="s">
        <v>61</v>
      </c>
      <c r="H79" s="15"/>
    </row>
    <row r="80" spans="1:8" s="7" customFormat="1" ht="12.75">
      <c r="A80" s="8"/>
      <c r="B80" s="15"/>
      <c r="C80" s="8"/>
      <c r="D80" s="9"/>
      <c r="E80" s="15"/>
      <c r="F80" s="33">
        <f>-193-3974</f>
        <v>-4167</v>
      </c>
      <c r="G80" s="9" t="s">
        <v>65</v>
      </c>
      <c r="H80" s="15"/>
    </row>
    <row r="81" spans="1:8" s="7" customFormat="1" ht="12.75">
      <c r="A81" s="8"/>
      <c r="B81" s="15"/>
      <c r="C81" s="8"/>
      <c r="D81" s="9"/>
      <c r="E81" s="15"/>
      <c r="F81" s="33">
        <v>-2198</v>
      </c>
      <c r="G81" s="9" t="s">
        <v>76</v>
      </c>
      <c r="H81" s="15"/>
    </row>
    <row r="82" spans="1:8" s="7" customFormat="1" ht="12.75">
      <c r="A82" s="10"/>
      <c r="B82" s="16"/>
      <c r="C82" s="10"/>
      <c r="D82" s="11"/>
      <c r="E82" s="16"/>
      <c r="F82" s="40"/>
      <c r="G82" s="11"/>
      <c r="H82" s="16"/>
    </row>
    <row r="83" spans="1:8" s="7" customFormat="1" ht="12.75">
      <c r="A83" s="36" t="s">
        <v>54</v>
      </c>
      <c r="B83" s="28" t="s">
        <v>55</v>
      </c>
      <c r="C83" s="36" t="s">
        <v>56</v>
      </c>
      <c r="D83" s="27" t="s">
        <v>55</v>
      </c>
      <c r="E83" s="37">
        <v>27902</v>
      </c>
      <c r="F83" s="38">
        <f>12-10</f>
        <v>2</v>
      </c>
      <c r="G83" s="27" t="s">
        <v>60</v>
      </c>
      <c r="H83" s="39">
        <f>E83+F83+F84+F85</f>
        <v>27571</v>
      </c>
    </row>
    <row r="84" spans="1:8" s="7" customFormat="1" ht="12.75">
      <c r="A84" s="8"/>
      <c r="B84" s="15"/>
      <c r="C84" s="8"/>
      <c r="D84" s="9"/>
      <c r="E84" s="15"/>
      <c r="F84" s="33">
        <v>-56</v>
      </c>
      <c r="G84" s="9" t="s">
        <v>61</v>
      </c>
      <c r="H84" s="15"/>
    </row>
    <row r="85" spans="1:8" s="7" customFormat="1" ht="12.75">
      <c r="A85" s="8"/>
      <c r="B85" s="15"/>
      <c r="C85" s="8"/>
      <c r="D85" s="9"/>
      <c r="E85" s="15"/>
      <c r="F85" s="33">
        <v>-277</v>
      </c>
      <c r="G85" s="9" t="s">
        <v>63</v>
      </c>
      <c r="H85" s="15"/>
    </row>
    <row r="86" spans="1:8" s="7" customFormat="1" ht="12.75">
      <c r="A86" s="10"/>
      <c r="B86" s="16"/>
      <c r="C86" s="10"/>
      <c r="D86" s="11"/>
      <c r="E86" s="16"/>
      <c r="F86" s="35"/>
      <c r="G86" s="11"/>
      <c r="H86" s="16"/>
    </row>
    <row r="87" spans="1:8" s="7" customFormat="1" ht="12.75">
      <c r="A87" s="36" t="s">
        <v>56</v>
      </c>
      <c r="B87" s="28" t="s">
        <v>103</v>
      </c>
      <c r="C87" s="36" t="s">
        <v>54</v>
      </c>
      <c r="D87" s="27" t="s">
        <v>101</v>
      </c>
      <c r="E87" s="37">
        <v>0</v>
      </c>
      <c r="F87" s="38">
        <f>14+3974</f>
        <v>3988</v>
      </c>
      <c r="G87" s="27" t="s">
        <v>60</v>
      </c>
      <c r="H87" s="39">
        <f>E87+F87+F88+F89</f>
        <v>8045</v>
      </c>
    </row>
    <row r="88" spans="1:8" s="7" customFormat="1" ht="12.75">
      <c r="A88" s="8"/>
      <c r="B88" s="15" t="s">
        <v>104</v>
      </c>
      <c r="C88" s="8"/>
      <c r="D88" s="9" t="s">
        <v>102</v>
      </c>
      <c r="E88" s="15"/>
      <c r="F88" s="33">
        <v>1169</v>
      </c>
      <c r="G88" s="9" t="s">
        <v>77</v>
      </c>
      <c r="H88" s="15"/>
    </row>
    <row r="89" spans="1:8" s="7" customFormat="1" ht="12.75">
      <c r="A89" s="8"/>
      <c r="B89" s="15"/>
      <c r="C89" s="8"/>
      <c r="D89" s="9"/>
      <c r="E89" s="15"/>
      <c r="F89" s="33">
        <v>2888</v>
      </c>
      <c r="G89" s="9" t="s">
        <v>79</v>
      </c>
      <c r="H89" s="15"/>
    </row>
    <row r="90" spans="1:8" s="7" customFormat="1" ht="12.75">
      <c r="A90" s="10"/>
      <c r="B90" s="16"/>
      <c r="C90" s="10"/>
      <c r="D90" s="11"/>
      <c r="E90" s="16"/>
      <c r="F90" s="40"/>
      <c r="G90" s="11"/>
      <c r="H90" s="16"/>
    </row>
    <row r="91" spans="1:8" s="7" customFormat="1" ht="12.75">
      <c r="A91" s="36" t="s">
        <v>57</v>
      </c>
      <c r="B91" s="28" t="s">
        <v>58</v>
      </c>
      <c r="C91" s="36" t="s">
        <v>57</v>
      </c>
      <c r="D91" s="27" t="s">
        <v>58</v>
      </c>
      <c r="E91" s="37">
        <v>3993</v>
      </c>
      <c r="F91" s="38">
        <v>0</v>
      </c>
      <c r="G91" s="27"/>
      <c r="H91" s="39">
        <f>E91+F91</f>
        <v>3993</v>
      </c>
    </row>
    <row r="92" spans="1:8" s="7" customFormat="1" ht="12.75">
      <c r="A92" s="10"/>
      <c r="B92" s="16"/>
      <c r="C92" s="10"/>
      <c r="D92" s="11"/>
      <c r="E92" s="16"/>
      <c r="F92" s="35"/>
      <c r="G92" s="11"/>
      <c r="H92" s="16"/>
    </row>
    <row r="93" spans="1:8" s="7" customFormat="1" ht="12.75">
      <c r="A93" s="26"/>
      <c r="B93" s="27"/>
      <c r="C93" s="61"/>
      <c r="D93" s="27"/>
      <c r="E93" s="28"/>
      <c r="F93" s="32"/>
      <c r="G93" s="27"/>
      <c r="H93" s="28"/>
    </row>
    <row r="94" spans="1:8" s="7" customFormat="1" ht="15.75">
      <c r="A94" s="10"/>
      <c r="B94" s="62" t="s">
        <v>59</v>
      </c>
      <c r="C94" s="12"/>
      <c r="D94" s="11"/>
      <c r="E94" s="60">
        <f>SUM(E10:E91)</f>
        <v>382825</v>
      </c>
      <c r="F94" s="63">
        <f>SUM(F10:F91)</f>
        <v>-3886</v>
      </c>
      <c r="G94" s="11"/>
      <c r="H94" s="60">
        <f>SUM(H10:H91)</f>
        <v>378939</v>
      </c>
    </row>
    <row r="95" spans="1:7" ht="12.75">
      <c r="A95" s="6"/>
      <c r="B95" s="7"/>
      <c r="C95" s="6"/>
      <c r="D95" s="7"/>
      <c r="E95" s="7"/>
      <c r="F95" s="7"/>
      <c r="G95" s="7"/>
    </row>
    <row r="96" spans="1:6" ht="12.75">
      <c r="A96" s="6"/>
      <c r="B96" s="7"/>
      <c r="C96" s="6"/>
      <c r="D96" s="7"/>
      <c r="E96" s="7"/>
      <c r="F96" s="7"/>
    </row>
    <row r="97" spans="1:7" ht="15.75">
      <c r="A97" s="6"/>
      <c r="B97" s="7"/>
      <c r="C97" s="6"/>
      <c r="D97" s="7"/>
      <c r="E97" s="7"/>
      <c r="F97" s="7"/>
      <c r="G97" s="72" t="s">
        <v>82</v>
      </c>
    </row>
    <row r="98" spans="1:7" ht="12.75">
      <c r="A98" s="6"/>
      <c r="B98" s="7"/>
      <c r="C98" s="6"/>
      <c r="D98" s="7"/>
      <c r="E98" s="7"/>
      <c r="F98" s="7"/>
      <c r="G98" s="7"/>
    </row>
    <row r="99" spans="1:7" ht="12.75">
      <c r="A99" s="6"/>
      <c r="B99" s="7"/>
      <c r="C99" s="6"/>
      <c r="D99" s="7"/>
      <c r="E99" s="7"/>
      <c r="F99" s="7"/>
      <c r="G99" s="7"/>
    </row>
    <row r="100" spans="1:7" ht="12.75">
      <c r="A100" s="6"/>
      <c r="B100" s="7"/>
      <c r="C100" s="6"/>
      <c r="D100" s="7"/>
      <c r="E100" s="7"/>
      <c r="F100" s="7"/>
      <c r="G100" s="7"/>
    </row>
    <row r="101" spans="1:7" ht="12.75">
      <c r="A101" s="6"/>
      <c r="B101" s="7"/>
      <c r="C101" s="6"/>
      <c r="D101" s="7"/>
      <c r="E101" s="7"/>
      <c r="F101" s="7"/>
      <c r="G101" s="7"/>
    </row>
    <row r="102" spans="1:7" ht="12.75">
      <c r="A102" s="6"/>
      <c r="B102" s="7"/>
      <c r="C102" s="6"/>
      <c r="D102" s="7"/>
      <c r="E102" s="7"/>
      <c r="F102" s="7"/>
      <c r="G102" s="7"/>
    </row>
    <row r="103" spans="1:7" ht="12.75">
      <c r="A103" s="6"/>
      <c r="B103" s="7"/>
      <c r="C103" s="6"/>
      <c r="D103" s="7"/>
      <c r="E103" s="7"/>
      <c r="F103" s="7"/>
      <c r="G103" s="7"/>
    </row>
  </sheetData>
  <mergeCells count="5">
    <mergeCell ref="A2:H2"/>
    <mergeCell ref="A3:H3"/>
    <mergeCell ref="A6:B6"/>
    <mergeCell ref="C6:E6"/>
    <mergeCell ref="F6:H6"/>
  </mergeCells>
  <printOptions/>
  <pageMargins left="0.354330708661417" right="0.354330708661417" top="0.984251968503937" bottom="0.984251968503937" header="0.511811023622047" footer="0.511811023622047"/>
  <pageSetup firstPageNumber="3" useFirstPageNumber="1" horizontalDpi="300" verticalDpi="300" orientation="portrait" paperSize="9" r:id="rId1"/>
  <headerFooter alignWithMargins="0">
    <oddHeader>&amp;C&amp;"Times New Roman,Regular"&amp;12A/34/2
WO/PBC/1/2
Annex 2, page &amp;P
</oddHeader>
  </headerFooter>
  <rowBreaks count="1" manualBreakCount="1">
    <brk id="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</dc:creator>
  <cp:keywords/>
  <dc:description/>
  <cp:lastModifiedBy>regarda</cp:lastModifiedBy>
  <cp:lastPrinted>1999-03-06T18:10:55Z</cp:lastPrinted>
  <dcterms:created xsi:type="dcterms:W3CDTF">1999-02-09T15:48:26Z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